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495" windowWidth="7680" windowHeight="8655" tabRatio="410" firstSheet="0" activeTab="5"/>
  </bookViews>
  <sheets>
    <sheet name="Cover" sheetId="1" r:id="rId1"/>
    <sheet name="CCIS" sheetId="2" r:id="rId2"/>
    <sheet name="CCBS" sheetId="3" r:id="rId3"/>
    <sheet name="CCSE" sheetId="4" r:id="rId4"/>
    <sheet name="CCCFS" sheetId="5" r:id="rId5"/>
    <sheet name="Notes" sheetId="6" r:id="rId6"/>
  </sheets>
  <definedNames>
    <definedName name="_xlnm.Print_Area" localSheetId="2">'CCBS'!$A$1:$E$47</definedName>
    <definedName name="_xlnm.Print_Area" localSheetId="4">'CCCFS'!$A$1:$E$40</definedName>
    <definedName name="_xlnm.Print_Area" localSheetId="1">'CCIS'!$A$1:$I$38</definedName>
    <definedName name="_xlnm.Print_Area" localSheetId="3">'CCSE'!$A$1:$J$35</definedName>
    <definedName name="_xlnm.Print_Area" localSheetId="0">'Cover'!$A$1:$A$25</definedName>
    <definedName name="_xlnm.Print_Area" localSheetId="5">'Notes'!$A$1:$H$210</definedName>
    <definedName name="_xlnm.Print_Titles" localSheetId="5">'Notes'!$1:$4</definedName>
  </definedNames>
  <calcPr fullCalcOnLoad="1"/>
</workbook>
</file>

<file path=xl/sharedStrings.xml><?xml version="1.0" encoding="utf-8"?>
<sst xmlns="http://schemas.openxmlformats.org/spreadsheetml/2006/main" count="322" uniqueCount="253">
  <si>
    <t>RM'000</t>
  </si>
  <si>
    <t>Minority interests</t>
  </si>
  <si>
    <t>CURRENT ASSETS</t>
  </si>
  <si>
    <t>Due from related companies</t>
  </si>
  <si>
    <t>Due from associated companies</t>
  </si>
  <si>
    <t>CURRENT LIABILITIES</t>
  </si>
  <si>
    <t>Short term borrowings</t>
  </si>
  <si>
    <t>NET CURRENT LIABILITIES</t>
  </si>
  <si>
    <t xml:space="preserve">Balance </t>
  </si>
  <si>
    <t>Details of security</t>
  </si>
  <si>
    <t>Outstanding</t>
  </si>
  <si>
    <t>Negative pledge</t>
  </si>
  <si>
    <t>Revolving credit</t>
  </si>
  <si>
    <t>Corporate guarantee by UTB</t>
  </si>
  <si>
    <t>Long term borrowings</t>
  </si>
  <si>
    <t>Term loan</t>
  </si>
  <si>
    <t>Charge on landed property</t>
  </si>
  <si>
    <t>Profit/(loss)</t>
  </si>
  <si>
    <t>before tax</t>
  </si>
  <si>
    <t>Investment holding</t>
  </si>
  <si>
    <t>Trading</t>
  </si>
  <si>
    <t>-</t>
  </si>
  <si>
    <t>Company Secretary</t>
  </si>
  <si>
    <t>Revenue</t>
  </si>
  <si>
    <t>Finance cost</t>
  </si>
  <si>
    <t>Inventories</t>
  </si>
  <si>
    <t xml:space="preserve">Current portion of term loan </t>
  </si>
  <si>
    <t>There are no profit forecast/profit guarantee issued by the Company.</t>
  </si>
  <si>
    <t>Case 1</t>
  </si>
  <si>
    <t>Overdraft (*)</t>
  </si>
  <si>
    <t>Short term loan (***)</t>
  </si>
  <si>
    <t>(***)  The above short term loan is denominated in Singapore Dollars amounting to SGD1,000,000.</t>
  </si>
  <si>
    <t>Trust receipts (**)</t>
  </si>
  <si>
    <t>There were no purchase of quoted securities for the current quarter and financial year to date.</t>
  </si>
  <si>
    <t xml:space="preserve">On 9 April 2001, UTB has been served with a writ of summons in respect of a claim by Bridgecon </t>
  </si>
  <si>
    <t>UNIPHONE TELECOMMUNICATIONS BERHAD (Company No.: 3136-D)</t>
  </si>
  <si>
    <t xml:space="preserve">Other operating  income </t>
  </si>
  <si>
    <t>Share of results of associated companies</t>
  </si>
  <si>
    <t>Taxation</t>
  </si>
  <si>
    <t>Loss before taxation</t>
  </si>
  <si>
    <t>basic</t>
  </si>
  <si>
    <t>fully diluted</t>
  </si>
  <si>
    <t>Loss per share  (sen)</t>
  </si>
  <si>
    <t>Condensed Consolidated Income Statements</t>
  </si>
  <si>
    <t>3 months ended</t>
  </si>
  <si>
    <t xml:space="preserve">The Condensed Consolidated Income Statements should be read in conjunction with the Group's </t>
  </si>
  <si>
    <t>Financial Statements for the year ended 31 January 2002</t>
  </si>
  <si>
    <t>Condensed Consolidated Balance Sheet</t>
  </si>
  <si>
    <t>Condensed Consolidated Cash Flow Statement</t>
  </si>
  <si>
    <t>Condensed Consolidated Statement of Changes in Equity</t>
  </si>
  <si>
    <t>Notes to the Financial Information</t>
  </si>
  <si>
    <t>Cash and bank balances</t>
  </si>
  <si>
    <t>Share capital</t>
  </si>
  <si>
    <t>As at</t>
  </si>
  <si>
    <t>31.1.2002</t>
  </si>
  <si>
    <t>NON CURRENT ASSETS</t>
  </si>
  <si>
    <t>Property and equipment</t>
  </si>
  <si>
    <t>Associated companies</t>
  </si>
  <si>
    <t>Other investments</t>
  </si>
  <si>
    <t>Receivables</t>
  </si>
  <si>
    <t>Payables</t>
  </si>
  <si>
    <t>Due to a related company</t>
  </si>
  <si>
    <t>FINANCED BY:</t>
  </si>
  <si>
    <t>Shareholders' equity</t>
  </si>
  <si>
    <t>Deferred taxation</t>
  </si>
  <si>
    <t>Non current liabilities</t>
  </si>
  <si>
    <t>Minority interest</t>
  </si>
  <si>
    <t xml:space="preserve">The Condensed Consolidated Balance Sheet should be read in conjunction with the Group's </t>
  </si>
  <si>
    <t>BASIS OF PREPARATION</t>
  </si>
  <si>
    <t xml:space="preserve">The Interim Financial Report is unaudited and prepared in accordance with MASB26 "Interim Financial </t>
  </si>
  <si>
    <t>Reporting" and paragraph 9.22 of the Kuala Lumpur Listing Requirements, and should be read in</t>
  </si>
  <si>
    <t>The accounting policies and presentation adopted for the Interim Financial Report are consistent with</t>
  </si>
  <si>
    <t>those adopted for the annual financial statements for the year ended 31 January 2002.</t>
  </si>
  <si>
    <t>conjunction with the Group's financial statements for the year ended 31 January 2002.</t>
  </si>
  <si>
    <t>STATUS OF AUDIT QUALIFICATION</t>
  </si>
  <si>
    <t>The preceding audited annual financial statements were not subject to any qualification.</t>
  </si>
  <si>
    <t>SEASONAL OR CYCLICAL FACTORS</t>
  </si>
  <si>
    <t>UNUSUAL ITEMS</t>
  </si>
  <si>
    <t>There were no unusual items affecting assets, liabilities, equity, net income or cash flows of the Group.</t>
  </si>
  <si>
    <t>CHANGES IN ESTIMATES</t>
  </si>
  <si>
    <t>CHANGES IN DEBT AND EQUITY SECURITIES</t>
  </si>
  <si>
    <t xml:space="preserve">There were no issuances, cancellations, repurchases, resale or repayment of debt and equity securities.  </t>
  </si>
  <si>
    <t>DIVIDENDS</t>
  </si>
  <si>
    <t>SEGMENTAL INFORMATION</t>
  </si>
  <si>
    <t xml:space="preserve">Group's share of associated companies' </t>
  </si>
  <si>
    <t xml:space="preserve">  results and total assets</t>
  </si>
  <si>
    <t>Consolidation adjustments</t>
  </si>
  <si>
    <t>Analysis by Activity:</t>
  </si>
  <si>
    <t>Analysis by Geographical Location:</t>
  </si>
  <si>
    <t>Singapore</t>
  </si>
  <si>
    <t>Malaysia</t>
  </si>
  <si>
    <t>Others</t>
  </si>
  <si>
    <t>SUBSEQUENT EVENTS</t>
  </si>
  <si>
    <t xml:space="preserve">CHANGES IN COMPOSITION </t>
  </si>
  <si>
    <t xml:space="preserve">CONTINGENT LIABILITIES </t>
  </si>
  <si>
    <t>Changes in contingent liabilities of the Company since the last annual balance sheet date are</t>
  </si>
  <si>
    <t>Audited</t>
  </si>
  <si>
    <t>as shown below:</t>
  </si>
  <si>
    <t>Guarantee given to a bank in respect of facilities granted to</t>
  </si>
  <si>
    <t xml:space="preserve">  a subsidiary</t>
  </si>
  <si>
    <t xml:space="preserve">Guarantee given to a third party in respect of trade facilities </t>
  </si>
  <si>
    <t xml:space="preserve">  granted to a subsidiary</t>
  </si>
  <si>
    <t>REVIEW OF PERFORMANCE</t>
  </si>
  <si>
    <t>QUARTERLY RESULTS COMPARISON</t>
  </si>
  <si>
    <t>CURRENT YEAR PROSPECTS</t>
  </si>
  <si>
    <t>PROFIT FORECAST/PROFIT GUARANTEE</t>
  </si>
  <si>
    <t>TAXATION</t>
  </si>
  <si>
    <t>Taxation charge for the year</t>
  </si>
  <si>
    <t>Share of taxation of associated companies</t>
  </si>
  <si>
    <t>Group</t>
  </si>
  <si>
    <t>UNQUOTED INVESTMENTS AND PROPERTIES</t>
  </si>
  <si>
    <t>There was no sale of unquoted investments and/or properties for the current quarter and financial</t>
  </si>
  <si>
    <t>QUOTED SECURITIES</t>
  </si>
  <si>
    <t>Investments in quoted securities as at the reporting period:</t>
  </si>
  <si>
    <t>Profit from disposal</t>
  </si>
  <si>
    <t>Disposal of quoted securities:</t>
  </si>
  <si>
    <t>Sale proceeds</t>
  </si>
  <si>
    <t>At cost</t>
  </si>
  <si>
    <t>At carrying value (net of post acquisition results)</t>
  </si>
  <si>
    <t>At market value</t>
  </si>
  <si>
    <t>BORROWINGS</t>
  </si>
  <si>
    <t>OFF BALANCE SHEET FINANCIAL INSTRUMENTS</t>
  </si>
  <si>
    <t>There were no financial instruments with off balance sheet risk as at the date of announcement.</t>
  </si>
  <si>
    <t>MATERIAL LITIGATION</t>
  </si>
  <si>
    <t>Details of material litigation pending as at the date of announcement:</t>
  </si>
  <si>
    <t>LOSS PER SHARE</t>
  </si>
  <si>
    <t>The loss per share have been calculated based on the Group's loss after taxation and minority interests</t>
  </si>
  <si>
    <t>BY ORDER OF THE BOARD</t>
  </si>
  <si>
    <t>Liyana Lee Bt Abdullah (MIA 10293)</t>
  </si>
  <si>
    <t>Engineering Sdn Bhd and Fujita Corporation (M) Sdn Bhd (collectively, "BFJV") in respect of retention</t>
  </si>
  <si>
    <t>Reserves</t>
  </si>
  <si>
    <t>Share</t>
  </si>
  <si>
    <t>Capital</t>
  </si>
  <si>
    <t>Foreign</t>
  </si>
  <si>
    <t>Exchange</t>
  </si>
  <si>
    <t>Reserve</t>
  </si>
  <si>
    <t>Revaluation</t>
  </si>
  <si>
    <t>General</t>
  </si>
  <si>
    <t>Retained</t>
  </si>
  <si>
    <t>Profits</t>
  </si>
  <si>
    <t>TOTAL</t>
  </si>
  <si>
    <t>At 1.2.2002</t>
  </si>
  <si>
    <t>Currency translation</t>
  </si>
  <si>
    <t xml:space="preserve">  differences</t>
  </si>
  <si>
    <t>Net loss for the year</t>
  </si>
  <si>
    <t>Non-distributable</t>
  </si>
  <si>
    <t>Distributable</t>
  </si>
  <si>
    <t>with the Group's Financial Statements for the year ended 31 January 2002</t>
  </si>
  <si>
    <t>The Condensed Consolidated Statement of Changes in Equity should be read in conjunction</t>
  </si>
  <si>
    <t>Adjustments for:</t>
  </si>
  <si>
    <t>CASH AND CASH EQUIVALENTS AT BEGINNING OF YEAR</t>
  </si>
  <si>
    <t>Cash and cash equivalents comprise:</t>
  </si>
  <si>
    <t>Bank overdraft</t>
  </si>
  <si>
    <t>the Group's Financial Statements for the year ended 31 January 2002</t>
  </si>
  <si>
    <t xml:space="preserve">The Condensed Consolidated Cash Flow Statement should be read in conjunction with </t>
  </si>
  <si>
    <t>The Group's operations are not affected by seasonal or cyclical fluctuations.</t>
  </si>
  <si>
    <t>No dividend was declared by the Company for the current financial year to date.</t>
  </si>
  <si>
    <t>There is no material changes in estimates in respect of amounts reported in prior quarters of the current</t>
  </si>
  <si>
    <t>financial year or prior financial years.</t>
  </si>
  <si>
    <t>CORPORATE PROPOSALS</t>
  </si>
  <si>
    <t>Current financial year to date</t>
  </si>
  <si>
    <t>the previous financial statements.</t>
  </si>
  <si>
    <t>There were no changes in the composition of the Company for the current quarter.</t>
  </si>
  <si>
    <t xml:space="preserve">Negative pledge, charge on landed property </t>
  </si>
  <si>
    <t xml:space="preserve">   and corporate guarantee by UTB</t>
  </si>
  <si>
    <t>UNIPHONE TELECOMMUNICATIONS BERHAD</t>
  </si>
  <si>
    <t>(Company No.: 3136-D)</t>
  </si>
  <si>
    <t>CONTENTS</t>
  </si>
  <si>
    <t>CONDENSED CONSOLIDATED INCOME STATEMENTS</t>
  </si>
  <si>
    <t>CONDENSED CONSOLIDATED BALANCE SHEET</t>
  </si>
  <si>
    <t>CONDENSED CONSOLIDATED STATEMENT OF CHANGES IN EQUITY</t>
  </si>
  <si>
    <t>CONDENSED CONSOLIDATED CASH FLOW STATEMENT</t>
  </si>
  <si>
    <t>NOTES TO THE FINANCIAL INFORMATION</t>
  </si>
  <si>
    <t xml:space="preserve">The Directors of Uniphone Telecommunications Berhad (UTB) are pleased to announce the </t>
  </si>
  <si>
    <t>Check 1</t>
  </si>
  <si>
    <t>Check 2</t>
  </si>
  <si>
    <t>Long term liabilities</t>
  </si>
  <si>
    <t>Expenses excluding finance cost</t>
  </si>
  <si>
    <t>Non-cash items</t>
  </si>
  <si>
    <t>Non-operating items</t>
  </si>
  <si>
    <t>Operating profit before working capital changes</t>
  </si>
  <si>
    <t>Net cash used in operating activities</t>
  </si>
  <si>
    <t>CASH FLOWS FROM OPERATING ACTIVITIES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</si>
  <si>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</si>
  <si>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</si>
  <si>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</si>
  <si>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</si>
  <si>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DECREASE IN CASH AND CASH EQUIVALENTS</t>
  </si>
  <si>
    <t>Net loss for the period</t>
  </si>
  <si>
    <t>Loss after taxation</t>
  </si>
  <si>
    <t>Authorised and contracted for</t>
  </si>
  <si>
    <t>PROPERTY &amp; EQUIPMENT</t>
  </si>
  <si>
    <t>The valuations of property and equipment have been brought forward without amendment from</t>
  </si>
  <si>
    <t>Net change in current assets</t>
  </si>
  <si>
    <t>Net change in current liabilities</t>
  </si>
  <si>
    <t>CAPITAL COMMITMENTS</t>
  </si>
  <si>
    <t>Share of taxation of associated companies above relates to write back of overprovision made in prior years</t>
  </si>
  <si>
    <t>associated company as mentioned in Note 13 above.</t>
  </si>
  <si>
    <t xml:space="preserve">as a result of substantial provisions made in respect of work in progress for various projects due to slower than </t>
  </si>
  <si>
    <t xml:space="preserve">expected realization of prospects for future years, doubtful debts, provision for stock obsolescence, fixed </t>
  </si>
  <si>
    <t>asset written off and cost of winding down subsidiaries.</t>
  </si>
  <si>
    <t>Net Tangible Assets per share (RM)</t>
  </si>
  <si>
    <t>Quarter Ended 31 January</t>
  </si>
  <si>
    <t>Year To Date Ended 31 January</t>
  </si>
  <si>
    <t>N/A</t>
  </si>
  <si>
    <t>Interim Financial Report for the 12 months ended 31 January 2003</t>
  </si>
  <si>
    <t>unaudited financial results of the Group for the 12 months ended 31 January 2003</t>
  </si>
  <si>
    <t>31.1.2003</t>
  </si>
  <si>
    <t>At 31.1.2003</t>
  </si>
  <si>
    <t>Realised depreciation</t>
  </si>
  <si>
    <t xml:space="preserve">   transferred to</t>
  </si>
  <si>
    <t xml:space="preserve">   income statement</t>
  </si>
  <si>
    <t xml:space="preserve">There were no material events between 31 January 2003 and the date of this announcement that </t>
  </si>
  <si>
    <t>12 months ended</t>
  </si>
  <si>
    <t>(*)   The above includes overdraft denominated in Singapore Dollars amounting to SGD525,000</t>
  </si>
  <si>
    <t>(**)  The above trust receipts is denominated in Singapore Dollars amounting to SGD3,913,000</t>
  </si>
  <si>
    <t>Hire purchase</t>
  </si>
  <si>
    <t>Jalan 16/9, Petaling Jaya during the current quarter.</t>
  </si>
  <si>
    <t xml:space="preserve">year to date save for the gain of RM816,000 on disposal of the Company's property situated at </t>
  </si>
  <si>
    <t>Details of Group's borrowings as at 31 January, 2003 are as shown below:</t>
  </si>
  <si>
    <t xml:space="preserve">sums payable for the construction of Uniphone's HQ known as Sapura@Mines. The Company's solicitors </t>
  </si>
  <si>
    <t xml:space="preserve">are defending the claim and are further pursuing with counter claim against BFJV in respect of costs of </t>
  </si>
  <si>
    <t>rectification of defects of the said HQ and damages..</t>
  </si>
  <si>
    <t>BFJV filed an application for summary judgment pursuant to their claim which was dismissed with costs on</t>
  </si>
  <si>
    <t>25 October 2002. BFJV are appealing against the decision, which appeal will be heard on 8 April 2003.</t>
  </si>
  <si>
    <t>No dividend was paid by the Company for the current financial year to date.</t>
  </si>
  <si>
    <t>Group's share of an associated</t>
  </si>
  <si>
    <t xml:space="preserve">   company's share premium</t>
  </si>
  <si>
    <t>Loss</t>
  </si>
  <si>
    <t>Loss from operations</t>
  </si>
  <si>
    <t xml:space="preserve">The Group recorded a pretax loss of RM5.991 million for the current quarter and a pretax loss of </t>
  </si>
  <si>
    <t xml:space="preserve">RM35.592 million for the year to date. Contributory factors are the share of losses in an associated company </t>
  </si>
  <si>
    <t>The Group recorded a loss before tax of RM5.991 million for the current quarter as opposed to a</t>
  </si>
  <si>
    <t>Cash gnerated from operations</t>
  </si>
  <si>
    <t>CASH AND CASH EQUIVALENTS AT END OF YEAR</t>
  </si>
  <si>
    <t>of RM33,701,000 and on the number of shares in issue during the period of 139,600,000.</t>
  </si>
  <si>
    <t>loss in the immediate preceding quarter of RM22.394 million mainly due to share of losses in an</t>
  </si>
  <si>
    <t>had on 28 March 2003 announced its Proposed Restructuring Exercise as mentioned in Note 20 below.</t>
  </si>
  <si>
    <t>On 28 March 2003; the Company had announced the following :</t>
  </si>
  <si>
    <t xml:space="preserve">The core business of the Company will primarily be investment and property holdings. The Company  </t>
  </si>
  <si>
    <t xml:space="preserve">(ii)   UTB proposes to offer for sale 17,114,500 shares in STB representing UTB's remaining equity interest of </t>
  </si>
  <si>
    <t xml:space="preserve">        approximately 11% in STB to the existing shareholders of UTB at an offer price of  RM1.60 per STB share;</t>
  </si>
  <si>
    <t>(iii) UTB had on 28 March 2003 entered into a conditional Share Sale Agreement with STB to acquire 1,500,000</t>
  </si>
  <si>
    <t xml:space="preserve">(iv)  Proposed employee share option scheme of up to ten percent (10%) of the issued and paid-up share capital </t>
  </si>
  <si>
    <t xml:space="preserve">        of the Company.</t>
  </si>
  <si>
    <t xml:space="preserve">        Sdn Bhd ("SHSB") to dispose of 45,107,720 shares in Sapura Telecommunications Berhad ("STB") </t>
  </si>
  <si>
    <t xml:space="preserve">        representing approximately 28% of the issued and paid-up share capital of STB to SHSB at the price of </t>
  </si>
  <si>
    <t xml:space="preserve">        RM1.70 per STB share;</t>
  </si>
  <si>
    <t xml:space="preserve">        shares representing 100% equity interest in APIIT for a total consideration of RM57 million or RM38 </t>
  </si>
  <si>
    <t xml:space="preserve">        per share; and</t>
  </si>
  <si>
    <t>have not been reflected in the Interim Financial Report other than the Proposed Restructuring Exercise</t>
  </si>
  <si>
    <t>as mentioned in Note 20 below.</t>
  </si>
  <si>
    <t>(i)    UTB had on 28 March 2003 entered into a conditional Share Sale Agreement with Sapura Holdings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</si>
</sst>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.0%"/>
    <numFmt numFmtId="167" formatCode="#,##0.0_);[Red]\(#,##0.0\)"/>
    <numFmt numFmtId="168" formatCode="_(* #,##0.0_);_(* \(#,##0.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7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37" fontId="8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/>
    </xf>
    <xf numFmtId="37" fontId="7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2" xfId="0" applyNumberFormat="1" applyFont="1" applyFill="1" applyBorder="1" applyAlignment="1">
      <alignment/>
    </xf>
    <xf numFmtId="37" fontId="10" fillId="0" borderId="0" xfId="0" applyNumberFormat="1" applyFont="1" applyBorder="1" applyAlignment="1">
      <alignment/>
    </xf>
    <xf numFmtId="37" fontId="7" fillId="0" borderId="3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left"/>
    </xf>
    <xf numFmtId="37" fontId="10" fillId="0" borderId="1" xfId="0" applyNumberFormat="1" applyFont="1" applyFill="1" applyBorder="1" applyAlignment="1">
      <alignment horizontal="left"/>
    </xf>
    <xf numFmtId="37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Fill="1" applyAlignment="1">
      <alignment/>
    </xf>
    <xf numFmtId="15" fontId="7" fillId="0" borderId="0" xfId="0" applyNumberFormat="1" applyFont="1" applyAlignment="1" quotePrefix="1">
      <alignment/>
    </xf>
    <xf numFmtId="37" fontId="7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7" fontId="6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8" fontId="7" fillId="0" borderId="0" xfId="0" applyNumberFormat="1" applyFont="1" applyAlignment="1">
      <alignment/>
    </xf>
    <xf numFmtId="38" fontId="7" fillId="0" borderId="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37" fontId="7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7" fontId="7" fillId="0" borderId="4" xfId="0" applyNumberFormat="1" applyFont="1" applyFill="1" applyBorder="1" applyAlignment="1">
      <alignment/>
    </xf>
    <xf numFmtId="37" fontId="10" fillId="0" borderId="5" xfId="0" applyNumberFormat="1" applyFont="1" applyFill="1" applyBorder="1" applyAlignment="1">
      <alignment/>
    </xf>
    <xf numFmtId="37" fontId="10" fillId="0" borderId="5" xfId="0" applyNumberFormat="1" applyFont="1" applyBorder="1" applyAlignment="1">
      <alignment/>
    </xf>
    <xf numFmtId="37" fontId="7" fillId="0" borderId="0" xfId="0" applyNumberFormat="1" applyFont="1" applyFill="1" applyAlignment="1">
      <alignment horizontal="centerContinuous"/>
    </xf>
    <xf numFmtId="37" fontId="10" fillId="0" borderId="0" xfId="0" applyNumberFormat="1" applyFont="1" applyFill="1" applyAlignment="1">
      <alignment horizontal="centerContinuous"/>
    </xf>
    <xf numFmtId="37" fontId="10" fillId="0" borderId="0" xfId="0" applyNumberFormat="1" applyFont="1" applyFill="1" applyBorder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8" fontId="7" fillId="0" borderId="0" xfId="0" applyNumberFormat="1" applyFont="1" applyFill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1" xfId="0" applyNumberFormat="1" applyFont="1" applyFill="1" applyBorder="1" applyAlignment="1">
      <alignment/>
    </xf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Alignment="1">
      <alignment horizontal="right"/>
    </xf>
    <xf numFmtId="38" fontId="7" fillId="0" borderId="1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38" fontId="7" fillId="0" borderId="2" xfId="0" applyNumberFormat="1" applyFont="1" applyFill="1" applyBorder="1" applyAlignment="1">
      <alignment/>
    </xf>
    <xf numFmtId="38" fontId="10" fillId="0" borderId="1" xfId="0" applyNumberFormat="1" applyFont="1" applyFill="1" applyBorder="1" applyAlignment="1">
      <alignment/>
    </xf>
    <xf numFmtId="38" fontId="10" fillId="0" borderId="1" xfId="0" applyNumberFormat="1" applyFont="1" applyFill="1" applyBorder="1" applyAlignment="1">
      <alignment horizontal="right"/>
    </xf>
    <xf numFmtId="38" fontId="10" fillId="0" borderId="0" xfId="0" applyNumberFormat="1" applyFont="1" applyFill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/>
    </xf>
    <xf numFmtId="38" fontId="7" fillId="0" borderId="2" xfId="0" applyNumberFormat="1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centerContinuous"/>
    </xf>
    <xf numFmtId="37" fontId="6" fillId="0" borderId="1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Continuous"/>
    </xf>
    <xf numFmtId="37" fontId="9" fillId="0" borderId="0" xfId="0" applyNumberFormat="1" applyFont="1" applyAlignment="1">
      <alignment horizontal="centerContinuous"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Alignment="1">
      <alignment horizontal="center"/>
    </xf>
    <xf numFmtId="1" fontId="6" fillId="0" borderId="1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9" fillId="0" borderId="0" xfId="0" applyNumberFormat="1" applyFont="1" applyFill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0" xfId="0" applyNumberFormat="1" applyFont="1" applyFill="1" applyAlignment="1" quotePrefix="1">
      <alignment/>
    </xf>
    <xf numFmtId="37" fontId="9" fillId="0" borderId="0" xfId="0" applyNumberFormat="1" applyFont="1" applyFill="1" applyBorder="1" applyAlignment="1" quotePrefix="1">
      <alignment/>
    </xf>
    <xf numFmtId="37" fontId="9" fillId="0" borderId="1" xfId="0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1" xfId="0" applyNumberFormat="1" applyFont="1" applyFill="1" applyBorder="1" applyAlignment="1" quotePrefix="1">
      <alignment/>
    </xf>
    <xf numFmtId="37" fontId="6" fillId="0" borderId="6" xfId="0" applyNumberFormat="1" applyFont="1" applyFill="1" applyBorder="1" applyAlignment="1" quotePrefix="1">
      <alignment/>
    </xf>
    <xf numFmtId="37" fontId="6" fillId="0" borderId="0" xfId="0" applyNumberFormat="1" applyFont="1" applyFill="1" applyBorder="1" applyAlignment="1" quotePrefix="1">
      <alignment/>
    </xf>
    <xf numFmtId="37" fontId="6" fillId="0" borderId="7" xfId="0" applyNumberFormat="1" applyFont="1" applyBorder="1" applyAlignment="1">
      <alignment/>
    </xf>
    <xf numFmtId="37" fontId="9" fillId="0" borderId="8" xfId="0" applyNumberFormat="1" applyFont="1" applyBorder="1" applyAlignment="1">
      <alignment/>
    </xf>
    <xf numFmtId="39" fontId="6" fillId="0" borderId="8" xfId="0" applyNumberFormat="1" applyFont="1" applyFill="1" applyBorder="1" applyAlignment="1" quotePrefix="1">
      <alignment/>
    </xf>
    <xf numFmtId="39" fontId="9" fillId="0" borderId="8" xfId="0" applyNumberFormat="1" applyFont="1" applyFill="1" applyBorder="1" applyAlignment="1">
      <alignment/>
    </xf>
    <xf numFmtId="39" fontId="6" fillId="0" borderId="9" xfId="0" applyNumberFormat="1" applyFont="1" applyFill="1" applyBorder="1" applyAlignment="1" quotePrefix="1">
      <alignment/>
    </xf>
    <xf numFmtId="37" fontId="9" fillId="0" borderId="10" xfId="0" applyNumberFormat="1" applyFont="1" applyBorder="1" applyAlignment="1">
      <alignment horizontal="center"/>
    </xf>
    <xf numFmtId="39" fontId="9" fillId="0" borderId="0" xfId="0" applyNumberFormat="1" applyFont="1" applyFill="1" applyBorder="1" applyAlignment="1" quotePrefix="1">
      <alignment horizontal="center"/>
    </xf>
    <xf numFmtId="39" fontId="9" fillId="0" borderId="0" xfId="0" applyNumberFormat="1" applyFont="1" applyFill="1" applyBorder="1" applyAlignment="1">
      <alignment horizontal="center"/>
    </xf>
    <xf numFmtId="39" fontId="9" fillId="0" borderId="11" xfId="0" applyNumberFormat="1" applyFont="1" applyFill="1" applyBorder="1" applyAlignment="1" quotePrefix="1">
      <alignment horizontal="center"/>
    </xf>
    <xf numFmtId="37" fontId="9" fillId="0" borderId="12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/>
    </xf>
    <xf numFmtId="39" fontId="9" fillId="0" borderId="1" xfId="0" applyNumberFormat="1" applyFont="1" applyFill="1" applyBorder="1" applyAlignment="1" quotePrefix="1">
      <alignment horizontal="center"/>
    </xf>
    <xf numFmtId="37" fontId="9" fillId="0" borderId="1" xfId="0" applyNumberFormat="1" applyFont="1" applyFill="1" applyBorder="1" applyAlignment="1" quotePrefix="1">
      <alignment horizontal="center"/>
    </xf>
    <xf numFmtId="37" fontId="9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8" fontId="6" fillId="0" borderId="0" xfId="0" applyNumberFormat="1" applyFont="1" applyAlignment="1">
      <alignment horizontal="right"/>
    </xf>
    <xf numFmtId="38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9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8" fontId="9" fillId="0" borderId="0" xfId="15" applyNumberFormat="1" applyFont="1" applyAlignment="1">
      <alignment/>
    </xf>
    <xf numFmtId="37" fontId="9" fillId="0" borderId="0" xfId="0" applyNumberFormat="1" applyFont="1" applyAlignment="1">
      <alignment horizontal="center"/>
    </xf>
    <xf numFmtId="38" fontId="9" fillId="0" borderId="0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39" fontId="9" fillId="0" borderId="13" xfId="0" applyNumberFormat="1" applyFont="1" applyFill="1" applyBorder="1" applyAlignment="1">
      <alignment horizontal="center"/>
    </xf>
    <xf numFmtId="39" fontId="9" fillId="0" borderId="1" xfId="0" applyNumberFormat="1" applyFont="1" applyFill="1" applyBorder="1" applyAlignment="1">
      <alignment horizontal="center"/>
    </xf>
    <xf numFmtId="43" fontId="7" fillId="0" borderId="3" xfId="15" applyNumberFormat="1" applyFont="1" applyFill="1" applyBorder="1" applyAlignment="1">
      <alignment/>
    </xf>
    <xf numFmtId="43" fontId="7" fillId="0" borderId="0" xfId="15" applyNumberFormat="1" applyFont="1" applyAlignment="1">
      <alignment/>
    </xf>
    <xf numFmtId="43" fontId="7" fillId="0" borderId="0" xfId="0" applyNumberFormat="1" applyFont="1" applyAlignment="1">
      <alignment/>
    </xf>
    <xf numFmtId="43" fontId="7" fillId="0" borderId="1" xfId="15" applyNumberFormat="1" applyFont="1" applyFill="1" applyBorder="1" applyAlignment="1">
      <alignment/>
    </xf>
    <xf numFmtId="43" fontId="7" fillId="0" borderId="0" xfId="15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43" fontId="7" fillId="0" borderId="1" xfId="15" applyNumberFormat="1" applyFont="1" applyFill="1" applyBorder="1" applyAlignment="1">
      <alignment/>
    </xf>
    <xf numFmtId="43" fontId="7" fillId="0" borderId="1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37" fontId="9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212</xdr:row>
      <xdr:rowOff>95250</xdr:rowOff>
    </xdr:from>
    <xdr:ext cx="85725" cy="523875"/>
    <xdr:sp>
      <xdr:nvSpPr>
        <xdr:cNvPr id="1" name="TextBox 1"/>
        <xdr:cNvSpPr txBox="1">
          <a:spLocks noChangeArrowheads="1"/>
        </xdr:cNvSpPr>
      </xdr:nvSpPr>
      <xdr:spPr>
        <a:xfrm>
          <a:off x="5334000" y="347281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26"/>
  <sheetViews>
    <sheetView zoomScaleSheetLayoutView="75" workbookViewId="0" topLeftCell="A1">
      <selection activeCell="A13" sqref="A13"/>
    </sheetView>
  </sheetViews>
  <sheetFormatPr defaultColWidth="9.00390625" defaultRowHeight="12.75"/>
  <cols>
    <col min="1" max="1" width="101.125" style="46" customWidth="1"/>
    <col min="2" max="16384" width="8.875" style="2" customWidth="1"/>
  </cols>
  <sheetData>
    <row r="1" ht="41.25" customHeight="1"/>
    <row r="3" ht="42" customHeight="1"/>
    <row r="4" ht="20.25">
      <c r="A4" s="65" t="s">
        <v>165</v>
      </c>
    </row>
    <row r="5" ht="20.25">
      <c r="A5" s="66" t="s">
        <v>166</v>
      </c>
    </row>
    <row r="6" ht="18.75">
      <c r="A6" s="67" t="s">
        <v>205</v>
      </c>
    </row>
    <row r="9" ht="48.75" customHeight="1"/>
    <row r="10" ht="15.75">
      <c r="A10" s="68" t="s">
        <v>173</v>
      </c>
    </row>
    <row r="11" ht="15.75">
      <c r="A11" s="68" t="s">
        <v>206</v>
      </c>
    </row>
    <row r="13" ht="27" customHeight="1"/>
    <row r="14" ht="20.25">
      <c r="A14" s="66" t="s">
        <v>167</v>
      </c>
    </row>
    <row r="15" ht="21.75" customHeight="1">
      <c r="A15" s="69"/>
    </row>
    <row r="16" ht="21.75" customHeight="1">
      <c r="A16" s="69" t="s">
        <v>168</v>
      </c>
    </row>
    <row r="17" ht="21.75" customHeight="1">
      <c r="A17" s="69"/>
    </row>
    <row r="18" ht="21.75" customHeight="1">
      <c r="A18" s="69" t="s">
        <v>169</v>
      </c>
    </row>
    <row r="19" ht="21.75" customHeight="1">
      <c r="A19" s="69"/>
    </row>
    <row r="20" ht="21.75" customHeight="1">
      <c r="A20" s="69" t="s">
        <v>170</v>
      </c>
    </row>
    <row r="21" ht="21.75" customHeight="1">
      <c r="A21" s="69"/>
    </row>
    <row r="22" ht="21.75" customHeight="1">
      <c r="A22" s="69" t="s">
        <v>171</v>
      </c>
    </row>
    <row r="23" ht="21.75" customHeight="1">
      <c r="A23" s="69"/>
    </row>
    <row r="24" ht="21.75" customHeight="1">
      <c r="A24" s="69" t="s">
        <v>172</v>
      </c>
    </row>
    <row r="25" ht="21.75" customHeight="1">
      <c r="A25" s="69"/>
    </row>
    <row r="26" ht="21.75" customHeight="1">
      <c r="A26" s="69"/>
    </row>
    <row r="27" ht="21.75" customHeight="1"/>
  </sheetData>
  <printOptions/>
  <pageMargins left="0.6" right="0" top="1" bottom="0" header="0.5" footer="0.5"/>
  <pageSetup horizontalDpi="600" verticalDpi="600" orientation="portrait" r:id="rId3"/>
  <legacyDrawing r:id="rId2"/>
  <oleObjects>
    <oleObject progId="" shapeId="13558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SheetLayoutView="75" workbookViewId="0" topLeftCell="A18">
      <selection activeCell="C28" sqref="C28"/>
    </sheetView>
  </sheetViews>
  <sheetFormatPr defaultColWidth="9.00390625" defaultRowHeight="13.5" customHeight="1"/>
  <cols>
    <col min="1" max="1" width="4.00390625" style="13" customWidth="1"/>
    <col min="2" max="2" width="30.875" style="13" customWidth="1"/>
    <col min="3" max="3" width="11.375" style="14" customWidth="1"/>
    <col min="4" max="4" width="1.75390625" style="14" customWidth="1"/>
    <col min="5" max="5" width="14.75390625" style="14" customWidth="1"/>
    <col min="6" max="6" width="3.25390625" style="15" customWidth="1"/>
    <col min="7" max="7" width="12.25390625" style="14" customWidth="1"/>
    <col min="8" max="8" width="2.00390625" style="14" customWidth="1"/>
    <col min="9" max="9" width="15.625" style="14" customWidth="1"/>
    <col min="10" max="10" width="5.25390625" style="13" customWidth="1"/>
    <col min="11" max="16384" width="11.375" style="13" customWidth="1"/>
  </cols>
  <sheetData>
    <row r="1" ht="13.5" customHeight="1">
      <c r="A1" s="48" t="s">
        <v>35</v>
      </c>
    </row>
    <row r="2" spans="1:10" ht="13.5" customHeight="1">
      <c r="A2" s="1" t="s">
        <v>205</v>
      </c>
      <c r="C2" s="59"/>
      <c r="D2" s="59"/>
      <c r="E2" s="60"/>
      <c r="F2" s="61"/>
      <c r="G2" s="59"/>
      <c r="H2" s="59"/>
      <c r="I2" s="59"/>
      <c r="J2" s="62"/>
    </row>
    <row r="3" spans="1:10" ht="18" customHeight="1">
      <c r="A3" s="3" t="s">
        <v>43</v>
      </c>
      <c r="C3" s="59"/>
      <c r="D3" s="59"/>
      <c r="E3" s="60"/>
      <c r="F3" s="61"/>
      <c r="G3" s="59"/>
      <c r="H3" s="59"/>
      <c r="I3" s="59"/>
      <c r="J3" s="62"/>
    </row>
    <row r="4" spans="3:10" ht="54" customHeight="1">
      <c r="C4" s="59"/>
      <c r="D4" s="59"/>
      <c r="E4" s="59"/>
      <c r="F4" s="63"/>
      <c r="G4" s="59"/>
      <c r="H4" s="59"/>
      <c r="I4" s="59"/>
      <c r="J4" s="62"/>
    </row>
    <row r="5" spans="3:10" s="5" customFormat="1" ht="13.5" customHeight="1">
      <c r="C5" s="95"/>
      <c r="D5" s="95"/>
      <c r="E5" s="96" t="s">
        <v>202</v>
      </c>
      <c r="F5" s="97"/>
      <c r="G5" s="95"/>
      <c r="H5" s="95"/>
      <c r="I5" s="96" t="s">
        <v>203</v>
      </c>
      <c r="J5" s="98"/>
    </row>
    <row r="6" spans="3:10" s="5" customFormat="1" ht="13.5" customHeight="1">
      <c r="C6" s="97"/>
      <c r="D6" s="97"/>
      <c r="E6" s="99"/>
      <c r="F6" s="97"/>
      <c r="G6" s="97"/>
      <c r="H6" s="97"/>
      <c r="I6" s="99"/>
      <c r="J6" s="98"/>
    </row>
    <row r="7" spans="3:10" s="100" customFormat="1" ht="13.5" customHeight="1">
      <c r="C7" s="101">
        <v>2003</v>
      </c>
      <c r="D7" s="102"/>
      <c r="E7" s="101">
        <v>2002</v>
      </c>
      <c r="F7" s="103"/>
      <c r="G7" s="101">
        <v>2003</v>
      </c>
      <c r="H7" s="102"/>
      <c r="I7" s="101">
        <v>2002</v>
      </c>
      <c r="J7" s="104"/>
    </row>
    <row r="8" spans="3:9" s="100" customFormat="1" ht="13.5" customHeight="1">
      <c r="C8" s="105" t="s">
        <v>0</v>
      </c>
      <c r="D8" s="105"/>
      <c r="E8" s="105" t="s">
        <v>0</v>
      </c>
      <c r="F8" s="99"/>
      <c r="G8" s="105" t="s">
        <v>0</v>
      </c>
      <c r="H8" s="105"/>
      <c r="I8" s="105" t="s">
        <v>0</v>
      </c>
    </row>
    <row r="9" spans="3:10" s="5" customFormat="1" ht="13.5" customHeight="1">
      <c r="C9" s="106"/>
      <c r="D9" s="106"/>
      <c r="E9" s="106"/>
      <c r="F9" s="107"/>
      <c r="G9" s="106"/>
      <c r="H9" s="106"/>
      <c r="I9" s="106"/>
      <c r="J9" s="108"/>
    </row>
    <row r="10" spans="1:11" s="5" customFormat="1" ht="13.5" customHeight="1">
      <c r="A10" s="5" t="s">
        <v>23</v>
      </c>
      <c r="C10" s="7">
        <f>G10-62965</f>
        <v>8031</v>
      </c>
      <c r="D10" s="7"/>
      <c r="E10" s="7">
        <f>I10-74167</f>
        <v>19966</v>
      </c>
      <c r="F10" s="7"/>
      <c r="G10" s="7">
        <v>70996</v>
      </c>
      <c r="H10" s="7"/>
      <c r="I10" s="7">
        <v>94133</v>
      </c>
      <c r="K10" s="7"/>
    </row>
    <row r="11" spans="3:11" s="5" customFormat="1" ht="13.5" customHeight="1">
      <c r="C11" s="109"/>
      <c r="D11" s="109"/>
      <c r="E11" s="109"/>
      <c r="F11" s="110"/>
      <c r="G11" s="109"/>
      <c r="H11" s="109"/>
      <c r="I11" s="109"/>
      <c r="K11" s="110"/>
    </row>
    <row r="12" spans="1:11" s="5" customFormat="1" ht="13.5" customHeight="1">
      <c r="A12" s="5" t="s">
        <v>177</v>
      </c>
      <c r="C12" s="110">
        <f>G12+68131</f>
        <v>-6930</v>
      </c>
      <c r="D12" s="110"/>
      <c r="E12" s="110">
        <f>I12+85110</f>
        <v>-85481</v>
      </c>
      <c r="F12" s="110"/>
      <c r="G12" s="110">
        <f>-(603+54873+6452+6023+7110)</f>
        <v>-75061</v>
      </c>
      <c r="H12" s="110"/>
      <c r="I12" s="110">
        <f>5489-87649-8432-12965-8538-58496</f>
        <v>-170591</v>
      </c>
      <c r="K12" s="110"/>
    </row>
    <row r="13" spans="3:11" s="5" customFormat="1" ht="13.5" customHeight="1">
      <c r="C13" s="6"/>
      <c r="D13" s="109"/>
      <c r="E13" s="109"/>
      <c r="F13" s="110"/>
      <c r="G13" s="109"/>
      <c r="H13" s="109"/>
      <c r="I13" s="109"/>
      <c r="K13" s="110"/>
    </row>
    <row r="14" spans="1:11" s="5" customFormat="1" ht="13.5" customHeight="1">
      <c r="A14" s="5" t="s">
        <v>36</v>
      </c>
      <c r="C14" s="111">
        <f>G14-5799</f>
        <v>-2081</v>
      </c>
      <c r="D14" s="7"/>
      <c r="E14" s="111">
        <f>I14-1821</f>
        <v>3073</v>
      </c>
      <c r="F14" s="7"/>
      <c r="G14" s="111">
        <v>3718</v>
      </c>
      <c r="H14" s="7"/>
      <c r="I14" s="111">
        <v>4894</v>
      </c>
      <c r="K14" s="7"/>
    </row>
    <row r="15" spans="3:11" s="5" customFormat="1" ht="13.5" customHeight="1">
      <c r="C15" s="109"/>
      <c r="D15" s="109"/>
      <c r="E15" s="109"/>
      <c r="F15" s="7"/>
      <c r="G15" s="109"/>
      <c r="H15" s="109"/>
      <c r="I15" s="109"/>
      <c r="K15" s="112"/>
    </row>
    <row r="16" spans="1:9" s="5" customFormat="1" ht="13.5" customHeight="1">
      <c r="A16" s="5" t="s">
        <v>229</v>
      </c>
      <c r="C16" s="109">
        <f>SUM(C10:C14)</f>
        <v>-980</v>
      </c>
      <c r="D16" s="109"/>
      <c r="E16" s="109">
        <f>SUM(E10:E14)</f>
        <v>-62442</v>
      </c>
      <c r="F16" s="7"/>
      <c r="G16" s="109">
        <f>SUM(G10:G14)</f>
        <v>-347</v>
      </c>
      <c r="H16" s="109"/>
      <c r="I16" s="109">
        <f>SUM(I10:I14)</f>
        <v>-71564</v>
      </c>
    </row>
    <row r="17" spans="3:9" s="5" customFormat="1" ht="13.5" customHeight="1">
      <c r="C17" s="109"/>
      <c r="D17" s="109"/>
      <c r="E17" s="109"/>
      <c r="F17" s="7"/>
      <c r="G17" s="109"/>
      <c r="H17" s="109"/>
      <c r="I17" s="109"/>
    </row>
    <row r="18" spans="1:9" s="5" customFormat="1" ht="13.5" customHeight="1">
      <c r="A18" s="5" t="s">
        <v>24</v>
      </c>
      <c r="C18" s="109">
        <f>G18+6271</f>
        <v>-1869</v>
      </c>
      <c r="D18" s="109"/>
      <c r="E18" s="109">
        <f>I18+6419</f>
        <v>-1735</v>
      </c>
      <c r="F18" s="7"/>
      <c r="G18" s="109">
        <v>-8140</v>
      </c>
      <c r="H18" s="109"/>
      <c r="I18" s="109">
        <v>-8154</v>
      </c>
    </row>
    <row r="19" spans="3:9" s="5" customFormat="1" ht="13.5" customHeight="1">
      <c r="C19" s="109"/>
      <c r="D19" s="109"/>
      <c r="E19" s="109"/>
      <c r="F19" s="7"/>
      <c r="G19" s="109"/>
      <c r="H19" s="109"/>
      <c r="I19" s="109"/>
    </row>
    <row r="20" spans="1:9" s="5" customFormat="1" ht="13.5" customHeight="1">
      <c r="A20" s="5" t="s">
        <v>37</v>
      </c>
      <c r="C20" s="113">
        <f>G20+23963</f>
        <v>-3142</v>
      </c>
      <c r="D20" s="110"/>
      <c r="E20" s="113">
        <f>I20-3554</f>
        <v>-1777</v>
      </c>
      <c r="F20" s="7"/>
      <c r="G20" s="113">
        <v>-27105</v>
      </c>
      <c r="H20" s="110"/>
      <c r="I20" s="113">
        <v>1777</v>
      </c>
    </row>
    <row r="21" spans="3:9" s="5" customFormat="1" ht="13.5" customHeight="1">
      <c r="C21" s="110"/>
      <c r="D21" s="110"/>
      <c r="E21" s="110"/>
      <c r="F21" s="7"/>
      <c r="G21" s="110"/>
      <c r="H21" s="110"/>
      <c r="I21" s="110"/>
    </row>
    <row r="22" spans="1:9" s="5" customFormat="1" ht="13.5" customHeight="1">
      <c r="A22" s="5" t="s">
        <v>39</v>
      </c>
      <c r="C22" s="109">
        <f>SUM(C16:C20)</f>
        <v>-5991</v>
      </c>
      <c r="D22" s="110"/>
      <c r="E22" s="109">
        <f>SUM(E16:E20)</f>
        <v>-65954</v>
      </c>
      <c r="F22" s="7"/>
      <c r="G22" s="109">
        <f>SUM(G16:G20)</f>
        <v>-35592</v>
      </c>
      <c r="H22" s="110"/>
      <c r="I22" s="109">
        <f>SUM(I16:I20)</f>
        <v>-77941</v>
      </c>
    </row>
    <row r="23" spans="3:9" s="5" customFormat="1" ht="13.5" customHeight="1">
      <c r="C23" s="109"/>
      <c r="D23" s="110"/>
      <c r="E23" s="109"/>
      <c r="F23" s="7"/>
      <c r="G23" s="109"/>
      <c r="H23" s="110"/>
      <c r="I23" s="109"/>
    </row>
    <row r="24" spans="1:9" s="5" customFormat="1" ht="13.5" customHeight="1">
      <c r="A24" s="5" t="s">
        <v>38</v>
      </c>
      <c r="C24" s="113">
        <f>G24-3086</f>
        <v>-1044</v>
      </c>
      <c r="D24" s="110"/>
      <c r="E24" s="113">
        <f>I24+895</f>
        <v>-1067</v>
      </c>
      <c r="F24" s="7"/>
      <c r="G24" s="113">
        <f>2438-396</f>
        <v>2042</v>
      </c>
      <c r="H24" s="110"/>
      <c r="I24" s="113">
        <v>-1962</v>
      </c>
    </row>
    <row r="25" spans="3:9" s="5" customFormat="1" ht="13.5" customHeight="1">
      <c r="C25" s="109"/>
      <c r="D25" s="110"/>
      <c r="E25" s="109"/>
      <c r="F25" s="7"/>
      <c r="G25" s="109"/>
      <c r="H25" s="109"/>
      <c r="I25" s="109"/>
    </row>
    <row r="26" spans="1:9" s="5" customFormat="1" ht="13.5" customHeight="1">
      <c r="A26" s="5" t="s">
        <v>189</v>
      </c>
      <c r="C26" s="109">
        <f>C22+C24</f>
        <v>-7035</v>
      </c>
      <c r="D26" s="110"/>
      <c r="E26" s="109">
        <f>E22+E24</f>
        <v>-67021</v>
      </c>
      <c r="F26" s="7"/>
      <c r="G26" s="109">
        <f>G22+G24</f>
        <v>-33550</v>
      </c>
      <c r="H26" s="109"/>
      <c r="I26" s="109">
        <f>I22+I24</f>
        <v>-79903</v>
      </c>
    </row>
    <row r="27" spans="3:9" s="5" customFormat="1" ht="13.5" customHeight="1">
      <c r="C27" s="110"/>
      <c r="D27" s="110"/>
      <c r="E27" s="110"/>
      <c r="F27" s="7"/>
      <c r="G27" s="110"/>
      <c r="H27" s="110"/>
      <c r="I27" s="110"/>
    </row>
    <row r="28" spans="1:9" s="5" customFormat="1" ht="13.5" customHeight="1">
      <c r="A28" s="5" t="s">
        <v>1</v>
      </c>
      <c r="C28" s="113">
        <f>G28+239</f>
        <v>88</v>
      </c>
      <c r="D28" s="110"/>
      <c r="E28" s="113">
        <f>(I28+154)</f>
        <v>24</v>
      </c>
      <c r="F28" s="7"/>
      <c r="G28" s="113">
        <v>-151</v>
      </c>
      <c r="H28" s="110"/>
      <c r="I28" s="113">
        <v>-130</v>
      </c>
    </row>
    <row r="29" spans="3:9" s="5" customFormat="1" ht="13.5" customHeight="1">
      <c r="C29" s="110"/>
      <c r="D29" s="110"/>
      <c r="E29" s="110"/>
      <c r="F29" s="7"/>
      <c r="G29" s="110"/>
      <c r="H29" s="110"/>
      <c r="I29" s="110"/>
    </row>
    <row r="30" spans="1:9" s="48" customFormat="1" ht="13.5" customHeight="1" thickBot="1">
      <c r="A30" s="48" t="s">
        <v>188</v>
      </c>
      <c r="C30" s="114">
        <f>C26+C28</f>
        <v>-6947</v>
      </c>
      <c r="D30" s="115"/>
      <c r="E30" s="114">
        <f>E26+E28</f>
        <v>-66997</v>
      </c>
      <c r="F30" s="11"/>
      <c r="G30" s="114">
        <f>G26+G28</f>
        <v>-33701</v>
      </c>
      <c r="H30" s="115"/>
      <c r="I30" s="114">
        <f>I26+I28</f>
        <v>-80033</v>
      </c>
    </row>
    <row r="31" spans="3:9" s="5" customFormat="1" ht="13.5" customHeight="1" thickTop="1">
      <c r="C31" s="109"/>
      <c r="D31" s="109"/>
      <c r="E31" s="109"/>
      <c r="F31" s="7"/>
      <c r="G31" s="109"/>
      <c r="H31" s="109"/>
      <c r="I31" s="109"/>
    </row>
    <row r="32" spans="1:9" s="5" customFormat="1" ht="13.5" customHeight="1">
      <c r="A32" s="116" t="s">
        <v>42</v>
      </c>
      <c r="B32" s="117"/>
      <c r="C32" s="118"/>
      <c r="D32" s="118"/>
      <c r="E32" s="118"/>
      <c r="F32" s="119"/>
      <c r="G32" s="118"/>
      <c r="H32" s="118"/>
      <c r="I32" s="120"/>
    </row>
    <row r="33" spans="1:9" s="5" customFormat="1" ht="13.5" customHeight="1">
      <c r="A33" s="121" t="s">
        <v>21</v>
      </c>
      <c r="B33" s="112" t="s">
        <v>40</v>
      </c>
      <c r="C33" s="122">
        <f>$C$30/139600*100</f>
        <v>-4.976361031518625</v>
      </c>
      <c r="D33" s="122"/>
      <c r="E33" s="122">
        <f>$E$30/139600*100</f>
        <v>-47.99212034383954</v>
      </c>
      <c r="F33" s="123"/>
      <c r="G33" s="122">
        <f>$G$30/139600*100</f>
        <v>-24.14111747851003</v>
      </c>
      <c r="H33" s="122"/>
      <c r="I33" s="124">
        <f>$I$30/139600*100</f>
        <v>-57.33022922636103</v>
      </c>
    </row>
    <row r="34" spans="1:9" s="5" customFormat="1" ht="13.5" customHeight="1">
      <c r="A34" s="125" t="s">
        <v>21</v>
      </c>
      <c r="B34" s="126" t="s">
        <v>41</v>
      </c>
      <c r="C34" s="147" t="s">
        <v>204</v>
      </c>
      <c r="D34" s="128"/>
      <c r="E34" s="147" t="s">
        <v>204</v>
      </c>
      <c r="F34" s="129"/>
      <c r="G34" s="147" t="s">
        <v>204</v>
      </c>
      <c r="H34" s="127"/>
      <c r="I34" s="146" t="s">
        <v>204</v>
      </c>
    </row>
    <row r="35" spans="1:9" s="5" customFormat="1" ht="243" customHeight="1">
      <c r="A35" s="112"/>
      <c r="B35" s="112"/>
      <c r="C35" s="110"/>
      <c r="D35" s="110"/>
      <c r="E35" s="110"/>
      <c r="F35" s="7"/>
      <c r="G35" s="110"/>
      <c r="H35" s="110"/>
      <c r="I35" s="110"/>
    </row>
    <row r="36" spans="1:12" s="5" customFormat="1" ht="13.5" customHeight="1">
      <c r="A36" s="158" t="s">
        <v>45</v>
      </c>
      <c r="B36" s="158"/>
      <c r="C36" s="158"/>
      <c r="D36" s="158"/>
      <c r="E36" s="158"/>
      <c r="F36" s="158"/>
      <c r="G36" s="158"/>
      <c r="H36" s="158"/>
      <c r="I36" s="158"/>
      <c r="J36" s="112"/>
      <c r="K36" s="130"/>
      <c r="L36" s="131"/>
    </row>
    <row r="37" spans="1:12" s="5" customFormat="1" ht="13.5" customHeight="1">
      <c r="A37" s="158" t="s">
        <v>46</v>
      </c>
      <c r="B37" s="158"/>
      <c r="C37" s="158"/>
      <c r="D37" s="158"/>
      <c r="E37" s="158"/>
      <c r="F37" s="158"/>
      <c r="G37" s="158"/>
      <c r="H37" s="158"/>
      <c r="I37" s="158"/>
      <c r="J37" s="112"/>
      <c r="K37" s="130"/>
      <c r="L37" s="131"/>
    </row>
    <row r="38" spans="10:12" s="5" customFormat="1" ht="13.5" customHeight="1">
      <c r="J38" s="112"/>
      <c r="K38" s="130"/>
      <c r="L38" s="131"/>
    </row>
    <row r="39" spans="3:12" ht="13.5" customHeight="1">
      <c r="C39" s="13"/>
      <c r="D39" s="13"/>
      <c r="E39" s="13"/>
      <c r="F39" s="13"/>
      <c r="G39" s="13"/>
      <c r="H39" s="13"/>
      <c r="I39" s="13"/>
      <c r="J39" s="64"/>
      <c r="K39" s="64"/>
      <c r="L39" s="2"/>
    </row>
    <row r="40" spans="3:12" ht="13.5" customHeight="1">
      <c r="C40" s="13"/>
      <c r="D40" s="13"/>
      <c r="E40" s="13"/>
      <c r="F40" s="13"/>
      <c r="G40" s="13"/>
      <c r="H40" s="13"/>
      <c r="I40" s="13"/>
      <c r="J40" s="64"/>
      <c r="K40" s="64"/>
      <c r="L40" s="2"/>
    </row>
  </sheetData>
  <mergeCells count="2">
    <mergeCell ref="A36:I36"/>
    <mergeCell ref="A37:I37"/>
  </mergeCells>
  <printOptions horizontalCentered="1"/>
  <pageMargins left="0.5" right="0" top="0.6" bottom="0" header="0.25" footer="0"/>
  <pageSetup fitToHeight="0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5" workbookViewId="0" topLeftCell="A23">
      <selection activeCell="C23" sqref="C23"/>
    </sheetView>
  </sheetViews>
  <sheetFormatPr defaultColWidth="9.00390625" defaultRowHeight="12.75"/>
  <cols>
    <col min="1" max="1" width="4.75390625" style="2" customWidth="1"/>
    <col min="2" max="2" width="50.125" style="2" customWidth="1"/>
    <col min="3" max="3" width="13.75390625" style="71" customWidth="1"/>
    <col min="4" max="4" width="5.25390625" style="2" customWidth="1"/>
    <col min="5" max="5" width="13.75390625" style="2" customWidth="1"/>
    <col min="6" max="16384" width="8.875" style="2" customWidth="1"/>
  </cols>
  <sheetData>
    <row r="1" spans="1:3" ht="14.25">
      <c r="A1" s="48" t="s">
        <v>35</v>
      </c>
      <c r="B1" s="13"/>
      <c r="C1" s="70"/>
    </row>
    <row r="2" spans="1:3" ht="14.25">
      <c r="A2" s="1" t="str">
        <f>CCIS!A2</f>
        <v>Interim Financial Report for the 12 months ended 31 January 2003</v>
      </c>
      <c r="B2" s="13"/>
      <c r="C2" s="70"/>
    </row>
    <row r="3" spans="1:3" ht="20.25">
      <c r="A3" s="3" t="s">
        <v>47</v>
      </c>
      <c r="B3" s="13"/>
      <c r="C3" s="70"/>
    </row>
    <row r="4" spans="1:3" ht="20.25">
      <c r="A4" s="3"/>
      <c r="B4" s="13"/>
      <c r="C4" s="70"/>
    </row>
    <row r="5" spans="1:5" ht="12.75">
      <c r="A5" s="13"/>
      <c r="B5" s="13"/>
      <c r="C5" s="76" t="s">
        <v>53</v>
      </c>
      <c r="D5" s="47"/>
      <c r="E5" s="25" t="s">
        <v>53</v>
      </c>
    </row>
    <row r="6" spans="1:5" ht="12.75">
      <c r="A6" s="13"/>
      <c r="B6" s="13"/>
      <c r="C6" s="77" t="s">
        <v>207</v>
      </c>
      <c r="D6" s="47"/>
      <c r="E6" s="27" t="s">
        <v>54</v>
      </c>
    </row>
    <row r="7" spans="1:5" ht="12.75">
      <c r="A7" s="13"/>
      <c r="B7" s="13"/>
      <c r="C7" s="76" t="s">
        <v>0</v>
      </c>
      <c r="D7" s="47"/>
      <c r="E7" s="47" t="s">
        <v>0</v>
      </c>
    </row>
    <row r="8" spans="1:5" ht="12.75">
      <c r="A8" s="9" t="s">
        <v>55</v>
      </c>
      <c r="B8" s="13"/>
      <c r="D8" s="47"/>
      <c r="E8" s="53"/>
    </row>
    <row r="9" spans="1:5" ht="12.75">
      <c r="A9" s="13"/>
      <c r="B9" s="13" t="s">
        <v>56</v>
      </c>
      <c r="C9" s="71">
        <v>188921</v>
      </c>
      <c r="D9" s="47"/>
      <c r="E9" s="14">
        <v>192206</v>
      </c>
    </row>
    <row r="10" spans="1:5" ht="12.75">
      <c r="A10" s="13"/>
      <c r="B10" s="13" t="s">
        <v>57</v>
      </c>
      <c r="C10" s="71">
        <v>180259</v>
      </c>
      <c r="D10" s="47"/>
      <c r="E10" s="14">
        <v>205278</v>
      </c>
    </row>
    <row r="11" spans="1:5" ht="12.75">
      <c r="A11" s="13"/>
      <c r="B11" s="13" t="s">
        <v>58</v>
      </c>
      <c r="C11" s="71">
        <v>11</v>
      </c>
      <c r="D11" s="47"/>
      <c r="E11" s="14">
        <v>1261</v>
      </c>
    </row>
    <row r="12" spans="1:5" ht="12.75">
      <c r="A12" s="13"/>
      <c r="B12" s="13"/>
      <c r="C12" s="73">
        <f>SUM(C9:C11)</f>
        <v>369191</v>
      </c>
      <c r="D12" s="55"/>
      <c r="E12" s="54">
        <f>SUM(E9:E11)</f>
        <v>398745</v>
      </c>
    </row>
    <row r="13" spans="1:5" ht="12.75">
      <c r="A13" s="13"/>
      <c r="B13" s="13"/>
      <c r="D13" s="47"/>
      <c r="E13" s="53"/>
    </row>
    <row r="14" spans="1:5" ht="12.75">
      <c r="A14" s="9" t="s">
        <v>2</v>
      </c>
      <c r="B14" s="13"/>
      <c r="E14" s="14"/>
    </row>
    <row r="15" spans="1:5" ht="12.75">
      <c r="A15" s="13"/>
      <c r="B15" s="13" t="s">
        <v>25</v>
      </c>
      <c r="C15" s="71">
        <v>2978</v>
      </c>
      <c r="E15" s="14">
        <v>3401</v>
      </c>
    </row>
    <row r="16" spans="1:5" ht="12.75">
      <c r="A16" s="13"/>
      <c r="B16" s="13" t="s">
        <v>59</v>
      </c>
      <c r="C16" s="71">
        <v>18535</v>
      </c>
      <c r="E16" s="14">
        <v>18544</v>
      </c>
    </row>
    <row r="17" spans="1:5" ht="12.75">
      <c r="A17" s="13"/>
      <c r="B17" s="13" t="s">
        <v>3</v>
      </c>
      <c r="C17" s="71">
        <v>2090</v>
      </c>
      <c r="E17" s="14">
        <v>1479</v>
      </c>
    </row>
    <row r="18" spans="1:5" ht="12.75">
      <c r="A18" s="13"/>
      <c r="B18" s="13" t="s">
        <v>4</v>
      </c>
      <c r="C18" s="71">
        <v>1250</v>
      </c>
      <c r="E18" s="14">
        <v>1334</v>
      </c>
    </row>
    <row r="19" spans="1:5" ht="12.75">
      <c r="A19" s="13"/>
      <c r="B19" s="13" t="s">
        <v>51</v>
      </c>
      <c r="C19" s="71">
        <v>2212</v>
      </c>
      <c r="E19" s="14">
        <v>3490</v>
      </c>
    </row>
    <row r="20" spans="1:5" ht="12.75">
      <c r="A20" s="13"/>
      <c r="B20" s="13"/>
      <c r="C20" s="74">
        <f>SUM(C15:C19)</f>
        <v>27065</v>
      </c>
      <c r="E20" s="56">
        <f>SUM(E15:E19)</f>
        <v>28248</v>
      </c>
    </row>
    <row r="21" spans="1:5" ht="12.75">
      <c r="A21" s="9" t="s">
        <v>5</v>
      </c>
      <c r="B21" s="13"/>
      <c r="E21" s="14"/>
    </row>
    <row r="22" spans="1:5" ht="12.75">
      <c r="A22" s="13"/>
      <c r="B22" s="13" t="s">
        <v>6</v>
      </c>
      <c r="C22" s="71">
        <v>51500</v>
      </c>
      <c r="E22" s="14">
        <v>44637</v>
      </c>
    </row>
    <row r="23" spans="1:5" ht="12.75">
      <c r="A23" s="13"/>
      <c r="B23" s="18" t="s">
        <v>60</v>
      </c>
      <c r="C23" s="71">
        <v>24653</v>
      </c>
      <c r="E23" s="14">
        <v>23449</v>
      </c>
    </row>
    <row r="24" spans="1:5" ht="12.75">
      <c r="A24" s="13"/>
      <c r="B24" s="18" t="s">
        <v>38</v>
      </c>
      <c r="C24" s="71">
        <v>4593</v>
      </c>
      <c r="E24" s="14">
        <v>4563</v>
      </c>
    </row>
    <row r="25" spans="1:5" ht="12.75">
      <c r="A25" s="13"/>
      <c r="B25" s="13" t="s">
        <v>61</v>
      </c>
      <c r="C25" s="71">
        <v>6</v>
      </c>
      <c r="E25" s="14">
        <v>6</v>
      </c>
    </row>
    <row r="26" spans="1:5" ht="12.75">
      <c r="A26" s="13"/>
      <c r="B26" s="13"/>
      <c r="C26" s="74">
        <f>SUM(C22:C25)</f>
        <v>80752</v>
      </c>
      <c r="E26" s="56">
        <f>SUM(E22:E25)</f>
        <v>72655</v>
      </c>
    </row>
    <row r="27" spans="1:5" ht="12.75">
      <c r="A27" s="13"/>
      <c r="B27" s="13"/>
      <c r="E27" s="14"/>
    </row>
    <row r="28" spans="1:5" ht="12.75">
      <c r="A28" s="9" t="s">
        <v>7</v>
      </c>
      <c r="B28" s="13"/>
      <c r="C28" s="14">
        <f>C20-C26</f>
        <v>-53687</v>
      </c>
      <c r="E28" s="14">
        <f>E20-E26</f>
        <v>-44407</v>
      </c>
    </row>
    <row r="29" spans="1:5" ht="12.75">
      <c r="A29" s="9"/>
      <c r="B29" s="13"/>
      <c r="E29" s="14"/>
    </row>
    <row r="30" spans="1:5" ht="13.5" thickBot="1">
      <c r="A30" s="9"/>
      <c r="B30" s="13"/>
      <c r="C30" s="78">
        <f>C9+C10+C11+C28</f>
        <v>315504</v>
      </c>
      <c r="E30" s="57">
        <f>E9+E10+E11+E28</f>
        <v>354338</v>
      </c>
    </row>
    <row r="31" spans="1:7" ht="12.75">
      <c r="A31" s="9"/>
      <c r="B31" s="13"/>
      <c r="E31" s="14"/>
      <c r="G31" s="80"/>
    </row>
    <row r="32" spans="1:5" ht="12.75">
      <c r="A32" s="9" t="s">
        <v>62</v>
      </c>
      <c r="B32" s="13"/>
      <c r="E32" s="14"/>
    </row>
    <row r="33" spans="1:5" ht="12.75">
      <c r="A33" s="13"/>
      <c r="B33" s="13" t="s">
        <v>52</v>
      </c>
      <c r="C33" s="71">
        <v>139600</v>
      </c>
      <c r="E33" s="14">
        <v>139600</v>
      </c>
    </row>
    <row r="34" spans="1:5" ht="12.75">
      <c r="A34" s="13"/>
      <c r="B34" s="13" t="s">
        <v>130</v>
      </c>
      <c r="C34" s="72">
        <f>SUM(CCSE!C26:H26)</f>
        <v>111753</v>
      </c>
      <c r="E34" s="28">
        <f>SUM(CCSE!C12:H12)</f>
        <v>144117</v>
      </c>
    </row>
    <row r="35" spans="1:5" ht="12.75">
      <c r="A35" s="13"/>
      <c r="B35" s="13" t="s">
        <v>63</v>
      </c>
      <c r="C35" s="75">
        <f>SUM(C33:C34)</f>
        <v>251353</v>
      </c>
      <c r="E35" s="15">
        <f>SUM(E33:E34)</f>
        <v>283717</v>
      </c>
    </row>
    <row r="36" spans="1:7" ht="12.75">
      <c r="A36" s="13"/>
      <c r="B36" s="13" t="s">
        <v>66</v>
      </c>
      <c r="C36" s="71">
        <v>440</v>
      </c>
      <c r="E36" s="14">
        <v>257</v>
      </c>
      <c r="G36" s="80"/>
    </row>
    <row r="37" spans="1:5" ht="12.75">
      <c r="A37" s="13"/>
      <c r="B37" s="13"/>
      <c r="C37" s="74">
        <f>SUM(C35:C36)</f>
        <v>251793</v>
      </c>
      <c r="E37" s="56">
        <f>SUM(E35:E36)</f>
        <v>283974</v>
      </c>
    </row>
    <row r="38" spans="1:7" ht="12.75">
      <c r="A38" s="13"/>
      <c r="B38" s="13"/>
      <c r="E38" s="14"/>
      <c r="G38" s="80"/>
    </row>
    <row r="39" spans="1:5" ht="12.75">
      <c r="A39" s="13"/>
      <c r="B39" s="13" t="s">
        <v>176</v>
      </c>
      <c r="C39" s="71">
        <v>63685</v>
      </c>
      <c r="E39" s="14">
        <v>70310</v>
      </c>
    </row>
    <row r="40" spans="1:7" ht="12.75">
      <c r="A40" s="13"/>
      <c r="B40" s="13" t="s">
        <v>64</v>
      </c>
      <c r="C40" s="71">
        <v>26</v>
      </c>
      <c r="E40" s="14">
        <v>54</v>
      </c>
      <c r="G40" s="80"/>
    </row>
    <row r="41" spans="1:5" ht="12.75">
      <c r="A41" s="13"/>
      <c r="B41" s="13" t="s">
        <v>65</v>
      </c>
      <c r="C41" s="74">
        <f>SUM(C39:C40)</f>
        <v>63711</v>
      </c>
      <c r="E41" s="56">
        <f>SUM(E39:E40)</f>
        <v>70364</v>
      </c>
    </row>
    <row r="42" spans="3:6" ht="13.5" thickBot="1">
      <c r="C42" s="79">
        <f>C37+C41</f>
        <v>315504</v>
      </c>
      <c r="E42" s="58">
        <f>E37+E41</f>
        <v>354338</v>
      </c>
      <c r="F42" s="13"/>
    </row>
    <row r="43" spans="3:5" ht="6" customHeight="1">
      <c r="C43" s="143"/>
      <c r="E43" s="33"/>
    </row>
    <row r="44" spans="2:5" ht="12.75">
      <c r="B44" s="12" t="s">
        <v>201</v>
      </c>
      <c r="C44" s="144">
        <f>C35/C33</f>
        <v>1.8005229226361033</v>
      </c>
      <c r="D44" s="145"/>
      <c r="E44" s="144">
        <f>E35/E33</f>
        <v>2.032356733524355</v>
      </c>
    </row>
    <row r="45" ht="41.25" customHeight="1"/>
    <row r="46" spans="1:9" ht="12.75">
      <c r="A46" s="159" t="s">
        <v>67</v>
      </c>
      <c r="B46" s="159"/>
      <c r="C46" s="159"/>
      <c r="D46" s="159"/>
      <c r="E46" s="159"/>
      <c r="F46" s="4"/>
      <c r="G46" s="4"/>
      <c r="H46" s="4"/>
      <c r="I46" s="4"/>
    </row>
    <row r="47" spans="1:9" ht="12.75">
      <c r="A47" s="159" t="s">
        <v>46</v>
      </c>
      <c r="B47" s="159"/>
      <c r="C47" s="159"/>
      <c r="D47" s="159"/>
      <c r="E47" s="159"/>
      <c r="F47" s="4"/>
      <c r="G47" s="4"/>
      <c r="H47" s="4"/>
      <c r="I47" s="4"/>
    </row>
  </sheetData>
  <mergeCells count="2">
    <mergeCell ref="A46:E46"/>
    <mergeCell ref="A47:E47"/>
  </mergeCells>
  <printOptions/>
  <pageMargins left="0.5" right="0" top="0.6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5" workbookViewId="0" topLeftCell="B17">
      <selection activeCell="A11" sqref="A11"/>
    </sheetView>
  </sheetViews>
  <sheetFormatPr defaultColWidth="9.00390625" defaultRowHeight="12.75"/>
  <cols>
    <col min="1" max="1" width="26.625" style="2" customWidth="1"/>
    <col min="2" max="2" width="9.75390625" style="2" customWidth="1"/>
    <col min="3" max="3" width="11.375" style="2" customWidth="1"/>
    <col min="4" max="4" width="16.00390625" style="2" customWidth="1"/>
    <col min="5" max="5" width="10.25390625" style="2" customWidth="1"/>
    <col min="6" max="6" width="1.37890625" style="2" customWidth="1"/>
    <col min="7" max="7" width="10.375" style="2" customWidth="1"/>
    <col min="8" max="8" width="10.75390625" style="2" customWidth="1"/>
    <col min="9" max="9" width="1.75390625" style="2" customWidth="1"/>
    <col min="10" max="10" width="10.875" style="2" bestFit="1" customWidth="1"/>
    <col min="11" max="16384" width="8.875" style="2" customWidth="1"/>
  </cols>
  <sheetData>
    <row r="1" ht="14.25">
      <c r="A1" s="48" t="s">
        <v>35</v>
      </c>
    </row>
    <row r="2" ht="14.25">
      <c r="A2" s="1" t="str">
        <f>CCIS!A2</f>
        <v>Interim Financial Report for the 12 months ended 31 January 2003</v>
      </c>
    </row>
    <row r="3" ht="20.25">
      <c r="A3" s="3" t="s">
        <v>49</v>
      </c>
    </row>
    <row r="5" ht="54.75" customHeight="1"/>
    <row r="6" spans="2:10" ht="12.75">
      <c r="B6" s="49"/>
      <c r="C6" s="49"/>
      <c r="D6" s="49"/>
      <c r="E6" s="49" t="s">
        <v>145</v>
      </c>
      <c r="F6" s="47"/>
      <c r="G6" s="49"/>
      <c r="H6" s="49" t="s">
        <v>146</v>
      </c>
      <c r="I6" s="47"/>
      <c r="J6" s="47"/>
    </row>
    <row r="7" spans="2:10" ht="12.75">
      <c r="B7" s="47"/>
      <c r="C7" s="47" t="s">
        <v>133</v>
      </c>
      <c r="D7" s="47"/>
      <c r="E7" s="47"/>
      <c r="F7" s="47"/>
      <c r="G7" s="47"/>
      <c r="H7" s="47"/>
      <c r="I7" s="47"/>
      <c r="J7" s="47"/>
    </row>
    <row r="8" spans="2:10" ht="12.75">
      <c r="B8" s="47" t="s">
        <v>131</v>
      </c>
      <c r="C8" s="47" t="s">
        <v>134</v>
      </c>
      <c r="D8" s="47" t="s">
        <v>136</v>
      </c>
      <c r="E8" s="47" t="s">
        <v>132</v>
      </c>
      <c r="F8" s="47"/>
      <c r="G8" s="47" t="s">
        <v>137</v>
      </c>
      <c r="H8" s="47" t="s">
        <v>138</v>
      </c>
      <c r="I8" s="47"/>
      <c r="J8" s="47"/>
    </row>
    <row r="9" spans="2:10" ht="12.75">
      <c r="B9" s="49" t="s">
        <v>132</v>
      </c>
      <c r="C9" s="49" t="s">
        <v>135</v>
      </c>
      <c r="D9" s="49" t="s">
        <v>135</v>
      </c>
      <c r="E9" s="49" t="s">
        <v>135</v>
      </c>
      <c r="F9" s="50"/>
      <c r="G9" s="49" t="s">
        <v>135</v>
      </c>
      <c r="H9" s="49" t="s">
        <v>139</v>
      </c>
      <c r="I9" s="47"/>
      <c r="J9" s="49" t="s">
        <v>140</v>
      </c>
    </row>
    <row r="10" spans="2:10" ht="12.75">
      <c r="B10" s="47" t="s">
        <v>0</v>
      </c>
      <c r="C10" s="47" t="s">
        <v>0</v>
      </c>
      <c r="D10" s="47" t="s">
        <v>0</v>
      </c>
      <c r="E10" s="47" t="s">
        <v>0</v>
      </c>
      <c r="F10" s="47"/>
      <c r="G10" s="47" t="s">
        <v>0</v>
      </c>
      <c r="H10" s="47" t="s">
        <v>0</v>
      </c>
      <c r="I10" s="47"/>
      <c r="J10" s="47" t="s">
        <v>0</v>
      </c>
    </row>
    <row r="12" spans="1:10" ht="12.75">
      <c r="A12" s="12" t="s">
        <v>141</v>
      </c>
      <c r="B12" s="51">
        <v>139600</v>
      </c>
      <c r="C12" s="51">
        <v>2635</v>
      </c>
      <c r="D12" s="51">
        <v>6552</v>
      </c>
      <c r="E12" s="51">
        <v>31424</v>
      </c>
      <c r="F12" s="51"/>
      <c r="G12" s="51">
        <v>1100</v>
      </c>
      <c r="H12" s="51">
        <v>102406</v>
      </c>
      <c r="I12" s="51"/>
      <c r="J12" s="51">
        <f>SUM(B12:H12)</f>
        <v>283717</v>
      </c>
    </row>
    <row r="13" spans="2:10" ht="12.75">
      <c r="B13" s="51"/>
      <c r="C13" s="51"/>
      <c r="D13" s="51"/>
      <c r="E13" s="51"/>
      <c r="F13" s="51"/>
      <c r="G13" s="51"/>
      <c r="H13" s="51"/>
      <c r="I13" s="51"/>
      <c r="J13" s="51"/>
    </row>
    <row r="14" spans="1:9" ht="12.75">
      <c r="A14" s="2" t="s">
        <v>142</v>
      </c>
      <c r="B14" s="51"/>
      <c r="C14" s="51"/>
      <c r="D14" s="51"/>
      <c r="E14" s="51"/>
      <c r="F14" s="51"/>
      <c r="G14" s="51"/>
      <c r="I14" s="51"/>
    </row>
    <row r="15" spans="1:10" ht="12.75">
      <c r="A15" s="2" t="s">
        <v>143</v>
      </c>
      <c r="B15" s="149">
        <v>0</v>
      </c>
      <c r="C15" s="51">
        <v>-103</v>
      </c>
      <c r="D15" s="150">
        <v>0</v>
      </c>
      <c r="E15" s="150">
        <v>0</v>
      </c>
      <c r="F15" s="150"/>
      <c r="G15" s="150">
        <v>0</v>
      </c>
      <c r="H15" s="150">
        <v>0</v>
      </c>
      <c r="I15" s="51"/>
      <c r="J15" s="51">
        <f>SUM(B15:H15)</f>
        <v>-103</v>
      </c>
    </row>
    <row r="16" spans="2:10" ht="12.75"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2" t="s">
        <v>209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2" t="s">
        <v>210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2" t="s">
        <v>211</v>
      </c>
      <c r="B19" s="150">
        <v>0</v>
      </c>
      <c r="C19" s="150">
        <v>0</v>
      </c>
      <c r="D19" s="51">
        <v>-330</v>
      </c>
      <c r="E19" s="150">
        <v>0</v>
      </c>
      <c r="F19" s="51"/>
      <c r="G19" s="150">
        <v>0</v>
      </c>
      <c r="H19" s="51">
        <f>-D19</f>
        <v>330</v>
      </c>
      <c r="I19" s="51"/>
      <c r="J19" s="157">
        <f>SUM(B19:H19)</f>
        <v>0</v>
      </c>
    </row>
    <row r="20" spans="2:10" ht="12.75"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2" t="s">
        <v>226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2" t="s">
        <v>227</v>
      </c>
      <c r="B22" s="150">
        <v>0</v>
      </c>
      <c r="C22" s="150">
        <v>0</v>
      </c>
      <c r="D22" s="150">
        <v>0</v>
      </c>
      <c r="E22" s="51">
        <v>1440</v>
      </c>
      <c r="F22" s="51"/>
      <c r="G22" s="150">
        <v>0</v>
      </c>
      <c r="H22" s="150">
        <v>0</v>
      </c>
      <c r="I22" s="51"/>
      <c r="J22" s="157">
        <f>SUM(B22:H22)</f>
        <v>1440</v>
      </c>
    </row>
    <row r="23" spans="2:10" ht="12.75"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>
      <c r="A24" s="2" t="s">
        <v>144</v>
      </c>
      <c r="B24" s="150">
        <v>0</v>
      </c>
      <c r="C24" s="150">
        <v>0</v>
      </c>
      <c r="D24" s="150">
        <v>0</v>
      </c>
      <c r="E24" s="150">
        <v>0</v>
      </c>
      <c r="F24" s="51"/>
      <c r="G24" s="51"/>
      <c r="H24" s="51">
        <f>CCIS!G30</f>
        <v>-33701</v>
      </c>
      <c r="I24" s="51"/>
      <c r="J24" s="51">
        <f>SUM(B24:H24)</f>
        <v>-33701</v>
      </c>
    </row>
    <row r="25" spans="2:10" ht="12.75">
      <c r="B25" s="51"/>
      <c r="C25" s="51"/>
      <c r="D25" s="51"/>
      <c r="E25" s="51"/>
      <c r="F25" s="51"/>
      <c r="G25" s="51"/>
      <c r="H25" s="51"/>
      <c r="I25" s="51"/>
      <c r="J25" s="51"/>
    </row>
    <row r="26" spans="1:11" ht="13.5" thickBot="1">
      <c r="A26" s="12" t="s">
        <v>208</v>
      </c>
      <c r="B26" s="52">
        <f>SUM(B12:B24)</f>
        <v>139600</v>
      </c>
      <c r="C26" s="52">
        <f>SUM(C12:C24)</f>
        <v>2532</v>
      </c>
      <c r="D26" s="52">
        <f>SUM(D12:D24)</f>
        <v>6222</v>
      </c>
      <c r="E26" s="52">
        <f>SUM(E12:E24)</f>
        <v>32864</v>
      </c>
      <c r="F26" s="51"/>
      <c r="G26" s="52">
        <f>SUM(G12:G24)</f>
        <v>1100</v>
      </c>
      <c r="H26" s="52">
        <f>SUM(H12:H24)</f>
        <v>69035</v>
      </c>
      <c r="I26" s="51"/>
      <c r="J26" s="52">
        <f>SUM(J12:J24)</f>
        <v>251353</v>
      </c>
      <c r="K26" s="51"/>
    </row>
    <row r="27" spans="2:10" ht="13.5" thickTop="1">
      <c r="B27" s="51"/>
      <c r="C27" s="51"/>
      <c r="D27" s="51"/>
      <c r="E27" s="51"/>
      <c r="F27" s="51"/>
      <c r="G27" s="51"/>
      <c r="H27" s="51"/>
      <c r="I27" s="51"/>
      <c r="J27" s="51"/>
    </row>
    <row r="28" spans="2:10" ht="12.75">
      <c r="B28" s="51"/>
      <c r="C28" s="51"/>
      <c r="D28" s="51"/>
      <c r="E28" s="51"/>
      <c r="F28" s="51"/>
      <c r="G28" s="51"/>
      <c r="H28" s="51"/>
      <c r="I28" s="51"/>
      <c r="J28" s="51"/>
    </row>
    <row r="29" spans="2:10" ht="12.75">
      <c r="B29" s="51"/>
      <c r="C29" s="51"/>
      <c r="D29" s="51"/>
      <c r="E29" s="51"/>
      <c r="F29" s="51"/>
      <c r="G29" s="51"/>
      <c r="H29" s="51"/>
      <c r="I29" s="51"/>
      <c r="J29" s="51"/>
    </row>
    <row r="30" spans="2:10" ht="12.75">
      <c r="B30" s="51"/>
      <c r="C30" s="51"/>
      <c r="D30" s="51"/>
      <c r="E30" s="51"/>
      <c r="F30" s="51"/>
      <c r="G30" s="51"/>
      <c r="H30" s="51"/>
      <c r="I30" s="51"/>
      <c r="J30" s="51"/>
    </row>
    <row r="31" spans="2:10" ht="12.75">
      <c r="B31" s="51"/>
      <c r="C31" s="51"/>
      <c r="D31" s="51"/>
      <c r="E31" s="51"/>
      <c r="F31" s="51"/>
      <c r="G31" s="51"/>
      <c r="H31" s="51"/>
      <c r="I31" s="51"/>
      <c r="J31" s="51"/>
    </row>
    <row r="32" spans="2:10" ht="12.75">
      <c r="B32" s="51"/>
      <c r="C32" s="51"/>
      <c r="D32" s="51"/>
      <c r="E32" s="51"/>
      <c r="F32" s="51"/>
      <c r="G32" s="51"/>
      <c r="H32" s="51"/>
      <c r="I32" s="51"/>
      <c r="J32" s="51"/>
    </row>
    <row r="33" spans="2:10" ht="12.75"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159" t="s">
        <v>148</v>
      </c>
      <c r="B34" s="159"/>
      <c r="C34" s="159"/>
      <c r="D34" s="159"/>
      <c r="E34" s="159"/>
      <c r="F34" s="159"/>
      <c r="G34" s="159"/>
      <c r="H34" s="159"/>
      <c r="I34" s="159"/>
      <c r="J34" s="159"/>
    </row>
    <row r="35" spans="1:10" ht="12.75">
      <c r="A35" s="159" t="s">
        <v>147</v>
      </c>
      <c r="B35" s="159"/>
      <c r="C35" s="159"/>
      <c r="D35" s="159"/>
      <c r="E35" s="159"/>
      <c r="F35" s="159"/>
      <c r="G35" s="159"/>
      <c r="H35" s="159"/>
      <c r="I35" s="159"/>
      <c r="J35" s="159"/>
    </row>
    <row r="38" spans="1:2" ht="12.75" hidden="1">
      <c r="A38" s="2" t="s">
        <v>174</v>
      </c>
      <c r="B38" s="51">
        <f>SUM(C12:H12)</f>
        <v>144117</v>
      </c>
    </row>
    <row r="39" spans="1:2" ht="12.75" hidden="1">
      <c r="A39" s="2" t="s">
        <v>175</v>
      </c>
      <c r="B39" s="51">
        <f>SUM(C26:H26)</f>
        <v>111753</v>
      </c>
    </row>
  </sheetData>
  <mergeCells count="2">
    <mergeCell ref="A34:J34"/>
    <mergeCell ref="A35:J35"/>
  </mergeCells>
  <printOptions/>
  <pageMargins left="0.5" right="0" top="0.6" bottom="0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44" sqref="C4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49.75390625" style="0" customWidth="1"/>
    <col min="4" max="4" width="12.75390625" style="0" customWidth="1"/>
    <col min="5" max="5" width="17.75390625" style="0" customWidth="1"/>
  </cols>
  <sheetData>
    <row r="1" spans="1:4" ht="14.25">
      <c r="A1" s="48" t="s">
        <v>35</v>
      </c>
      <c r="B1" s="2"/>
      <c r="C1" s="2"/>
      <c r="D1" s="2"/>
    </row>
    <row r="2" spans="1:4" ht="14.25">
      <c r="A2" s="1" t="str">
        <f>CCSE!A2</f>
        <v>Interim Financial Report for the 12 months ended 31 January 2003</v>
      </c>
      <c r="B2" s="2"/>
      <c r="C2" s="2"/>
      <c r="D2" s="2"/>
    </row>
    <row r="3" spans="1:4" ht="20.25">
      <c r="A3" s="3" t="s">
        <v>48</v>
      </c>
      <c r="B3" s="2"/>
      <c r="C3" s="2"/>
      <c r="D3" s="2"/>
    </row>
    <row r="4" spans="1:4" ht="20.25">
      <c r="A4" s="3"/>
      <c r="B4" s="2"/>
      <c r="C4" s="2"/>
      <c r="D4" s="2"/>
    </row>
    <row r="5" spans="1:4" ht="12.75">
      <c r="A5" s="2"/>
      <c r="B5" s="2"/>
      <c r="C5" s="2"/>
      <c r="D5" s="47"/>
    </row>
    <row r="6" spans="1:4" ht="15">
      <c r="A6" s="131"/>
      <c r="B6" s="131"/>
      <c r="C6" s="131"/>
      <c r="D6" s="132" t="s">
        <v>53</v>
      </c>
    </row>
    <row r="7" spans="1:4" ht="15">
      <c r="A7" s="131"/>
      <c r="B7" s="131"/>
      <c r="C7" s="131"/>
      <c r="D7" s="133" t="s">
        <v>207</v>
      </c>
    </row>
    <row r="8" spans="1:4" ht="15">
      <c r="A8" s="131"/>
      <c r="B8" s="131"/>
      <c r="C8" s="131"/>
      <c r="D8" s="132" t="s">
        <v>0</v>
      </c>
    </row>
    <row r="9" spans="1:4" ht="15">
      <c r="A9" s="134" t="s">
        <v>182</v>
      </c>
      <c r="B9" s="131"/>
      <c r="C9" s="131"/>
      <c r="D9" s="131"/>
    </row>
    <row r="10" spans="1:4" ht="15">
      <c r="A10" s="131"/>
      <c r="B10" s="131" t="s">
        <v>39</v>
      </c>
      <c r="C10" s="131"/>
      <c r="D10" s="5">
        <f>CCIS!G22</f>
        <v>-35592</v>
      </c>
    </row>
    <row r="11" spans="1:4" ht="15">
      <c r="A11" s="131"/>
      <c r="B11" s="131" t="s">
        <v>149</v>
      </c>
      <c r="C11" s="131"/>
      <c r="D11" s="131"/>
    </row>
    <row r="12" spans="1:4" ht="15">
      <c r="A12" s="131"/>
      <c r="B12" s="131"/>
      <c r="C12" s="131" t="s">
        <v>178</v>
      </c>
      <c r="D12" s="126">
        <v>40686</v>
      </c>
    </row>
    <row r="13" spans="1:2" ht="15">
      <c r="A13" s="131"/>
      <c r="B13" s="131"/>
    </row>
    <row r="14" spans="1:4" ht="15">
      <c r="A14" s="131"/>
      <c r="B14" s="131" t="s">
        <v>180</v>
      </c>
      <c r="C14" s="131"/>
      <c r="D14" s="135">
        <f>SUM(D10:D12)</f>
        <v>5094</v>
      </c>
    </row>
    <row r="15" spans="1:4" ht="15">
      <c r="A15" s="131"/>
      <c r="B15" s="131" t="s">
        <v>193</v>
      </c>
      <c r="C15" s="131"/>
      <c r="D15" s="5">
        <v>-95</v>
      </c>
    </row>
    <row r="16" spans="1:4" ht="15">
      <c r="A16" s="131"/>
      <c r="B16" s="131" t="s">
        <v>194</v>
      </c>
      <c r="C16" s="131"/>
      <c r="D16" s="126">
        <v>929</v>
      </c>
    </row>
    <row r="17" spans="1:4" ht="15">
      <c r="A17" s="131"/>
      <c r="B17" s="131" t="s">
        <v>233</v>
      </c>
      <c r="C17" s="131"/>
      <c r="D17" s="141">
        <f>SUM(D14:D16)</f>
        <v>5928</v>
      </c>
    </row>
    <row r="18" spans="1:4" ht="15">
      <c r="A18" s="131"/>
      <c r="B18" s="131" t="s">
        <v>179</v>
      </c>
      <c r="D18" s="126">
        <v>-8573</v>
      </c>
    </row>
    <row r="19" spans="1:4" ht="15">
      <c r="A19" s="131"/>
      <c r="B19" s="131" t="s">
        <v>181</v>
      </c>
      <c r="D19" s="142">
        <f>SUM(D17:D18)</f>
        <v>-2645</v>
      </c>
    </row>
    <row r="20" spans="1:4" ht="15">
      <c r="A20" s="131"/>
      <c r="B20" s="131"/>
      <c r="C20" s="131"/>
      <c r="D20" s="141"/>
    </row>
    <row r="21" spans="1:4" ht="15">
      <c r="A21" s="134" t="s">
        <v>183</v>
      </c>
      <c r="B21" s="131"/>
      <c r="C21" s="131"/>
      <c r="D21" s="131"/>
    </row>
    <row r="22" spans="1:4" ht="15">
      <c r="A22" s="131"/>
      <c r="B22" s="131" t="s">
        <v>184</v>
      </c>
      <c r="C22" s="131"/>
      <c r="D22" s="137">
        <v>1071</v>
      </c>
    </row>
    <row r="23" spans="1:4" ht="15">
      <c r="A23" s="131"/>
      <c r="B23" s="131"/>
      <c r="C23" s="131"/>
      <c r="D23" s="131"/>
    </row>
    <row r="24" spans="1:4" ht="15">
      <c r="A24" s="134" t="s">
        <v>185</v>
      </c>
      <c r="B24" s="131"/>
      <c r="C24" s="131"/>
      <c r="D24" s="131"/>
    </row>
    <row r="25" spans="1:4" ht="15">
      <c r="A25" s="131"/>
      <c r="B25" s="131" t="s">
        <v>186</v>
      </c>
      <c r="C25" s="131"/>
      <c r="D25" s="137">
        <v>-2847</v>
      </c>
    </row>
    <row r="26" spans="1:4" ht="15">
      <c r="A26" s="131"/>
      <c r="B26" s="131"/>
      <c r="C26" s="131"/>
      <c r="D26" s="131"/>
    </row>
    <row r="27" spans="1:4" ht="14.25">
      <c r="A27" s="134" t="s">
        <v>187</v>
      </c>
      <c r="B27" s="134"/>
      <c r="C27" s="134"/>
      <c r="D27" s="136">
        <f>D19+D22+D25</f>
        <v>-4421</v>
      </c>
    </row>
    <row r="28" spans="1:4" ht="14.25">
      <c r="A28" s="134" t="s">
        <v>150</v>
      </c>
      <c r="B28" s="134"/>
      <c r="C28" s="134"/>
      <c r="D28" s="136">
        <v>-7531</v>
      </c>
    </row>
    <row r="29" spans="1:4" ht="15" thickBot="1">
      <c r="A29" s="134" t="s">
        <v>234</v>
      </c>
      <c r="B29" s="134"/>
      <c r="C29" s="134"/>
      <c r="D29" s="138">
        <f>SUM(D27:D28)</f>
        <v>-11952</v>
      </c>
    </row>
    <row r="30" spans="2:4" ht="15">
      <c r="B30" s="131"/>
      <c r="C30" s="131"/>
      <c r="D30" s="131"/>
    </row>
    <row r="31" spans="1:4" ht="15">
      <c r="A31" s="131" t="s">
        <v>151</v>
      </c>
      <c r="B31" s="131"/>
      <c r="C31" s="131"/>
      <c r="D31" s="131"/>
    </row>
    <row r="32" spans="1:4" ht="15">
      <c r="A32" s="131"/>
      <c r="B32" s="131" t="s">
        <v>51</v>
      </c>
      <c r="C32" s="131"/>
      <c r="D32" s="135">
        <f>CCBS!C19</f>
        <v>2212</v>
      </c>
    </row>
    <row r="33" spans="2:4" ht="15">
      <c r="B33" s="131" t="s">
        <v>152</v>
      </c>
      <c r="C33" s="131"/>
      <c r="D33" s="135">
        <v>-14164</v>
      </c>
    </row>
    <row r="34" spans="1:4" ht="15.75" thickBot="1">
      <c r="A34" s="131"/>
      <c r="B34" s="131"/>
      <c r="C34" s="131"/>
      <c r="D34" s="138">
        <f>SUM(D32:D33)</f>
        <v>-11952</v>
      </c>
    </row>
    <row r="35" spans="1:4" ht="15">
      <c r="A35" s="131"/>
      <c r="B35" s="131"/>
      <c r="C35" s="131"/>
      <c r="D35" s="131"/>
    </row>
    <row r="36" spans="1:4" ht="15">
      <c r="A36" s="131"/>
      <c r="B36" s="131"/>
      <c r="C36" s="131"/>
      <c r="D36" s="139"/>
    </row>
    <row r="37" spans="1:4" ht="15">
      <c r="A37" s="131"/>
      <c r="B37" s="140"/>
      <c r="C37" s="140"/>
      <c r="D37" s="140"/>
    </row>
    <row r="38" spans="1:4" ht="15">
      <c r="A38" s="131"/>
      <c r="B38" s="140"/>
      <c r="C38" s="140"/>
      <c r="D38" s="140"/>
    </row>
    <row r="39" spans="1:4" ht="15">
      <c r="A39" s="158" t="s">
        <v>154</v>
      </c>
      <c r="B39" s="158"/>
      <c r="C39" s="158"/>
      <c r="D39" s="158"/>
    </row>
    <row r="40" spans="1:4" ht="15">
      <c r="A40" s="158" t="s">
        <v>153</v>
      </c>
      <c r="B40" s="158"/>
      <c r="C40" s="158"/>
      <c r="D40" s="158"/>
    </row>
    <row r="41" ht="15">
      <c r="A41" s="131"/>
    </row>
  </sheetData>
  <mergeCells count="2">
    <mergeCell ref="A39:D39"/>
    <mergeCell ref="A40:D4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9"/>
  <sheetViews>
    <sheetView tabSelected="1" workbookViewId="0" topLeftCell="A122">
      <selection activeCell="B145" sqref="B145"/>
    </sheetView>
  </sheetViews>
  <sheetFormatPr defaultColWidth="9.00390625" defaultRowHeight="12.75"/>
  <cols>
    <col min="1" max="1" width="3.75390625" style="46" customWidth="1"/>
    <col min="2" max="2" width="34.25390625" style="2" customWidth="1"/>
    <col min="3" max="3" width="12.75390625" style="2" customWidth="1"/>
    <col min="4" max="4" width="2.00390625" style="2" customWidth="1"/>
    <col min="5" max="5" width="12.75390625" style="2" customWidth="1"/>
    <col min="6" max="6" width="2.125" style="2" customWidth="1"/>
    <col min="7" max="7" width="17.00390625" style="2" customWidth="1"/>
    <col min="8" max="8" width="5.625" style="2" customWidth="1"/>
    <col min="9" max="16384" width="8.875" style="2" customWidth="1"/>
  </cols>
  <sheetData>
    <row r="1" ht="14.25">
      <c r="A1" s="1" t="s">
        <v>35</v>
      </c>
    </row>
    <row r="2" ht="14.25">
      <c r="A2" s="1" t="str">
        <f>CCCFS!A2</f>
        <v>Interim Financial Report for the 12 months ended 31 January 2003</v>
      </c>
    </row>
    <row r="3" ht="20.25">
      <c r="A3" s="3" t="s">
        <v>50</v>
      </c>
    </row>
    <row r="4" spans="1:8" ht="15">
      <c r="A4" s="4"/>
      <c r="B4" s="5"/>
      <c r="C4" s="6"/>
      <c r="D4" s="6"/>
      <c r="E4" s="6"/>
      <c r="F4" s="7"/>
      <c r="G4" s="6"/>
      <c r="H4" s="6"/>
    </row>
    <row r="5" spans="1:8" s="12" customFormat="1" ht="14.25">
      <c r="A5" s="8">
        <v>1</v>
      </c>
      <c r="B5" s="9" t="s">
        <v>68</v>
      </c>
      <c r="C5" s="10"/>
      <c r="D5" s="10"/>
      <c r="E5" s="10"/>
      <c r="F5" s="11"/>
      <c r="G5" s="10"/>
      <c r="H5" s="10"/>
    </row>
    <row r="6" spans="1:8" ht="15">
      <c r="A6" s="4"/>
      <c r="B6" s="13" t="s">
        <v>69</v>
      </c>
      <c r="C6" s="6"/>
      <c r="D6" s="6"/>
      <c r="E6" s="6"/>
      <c r="F6" s="7"/>
      <c r="G6" s="6"/>
      <c r="H6" s="6"/>
    </row>
    <row r="7" spans="1:8" ht="12.75">
      <c r="A7" s="4"/>
      <c r="B7" s="13" t="s">
        <v>70</v>
      </c>
      <c r="C7" s="14"/>
      <c r="D7" s="14"/>
      <c r="E7" s="14"/>
      <c r="F7" s="15"/>
      <c r="G7" s="14"/>
      <c r="H7" s="14"/>
    </row>
    <row r="8" spans="1:8" ht="12.75">
      <c r="A8" s="4"/>
      <c r="B8" s="13" t="s">
        <v>73</v>
      </c>
      <c r="C8" s="14"/>
      <c r="D8" s="14"/>
      <c r="E8" s="14"/>
      <c r="F8" s="15"/>
      <c r="G8" s="14"/>
      <c r="H8" s="14"/>
    </row>
    <row r="9" spans="1:8" ht="12.75">
      <c r="A9" s="4"/>
      <c r="B9" s="13"/>
      <c r="C9" s="14"/>
      <c r="D9" s="14"/>
      <c r="E9" s="14"/>
      <c r="F9" s="15"/>
      <c r="G9" s="14"/>
      <c r="H9" s="14"/>
    </row>
    <row r="10" spans="1:8" ht="12.75">
      <c r="A10" s="4"/>
      <c r="B10" s="13" t="s">
        <v>71</v>
      </c>
      <c r="C10" s="14"/>
      <c r="D10" s="14"/>
      <c r="E10" s="14"/>
      <c r="F10" s="15"/>
      <c r="G10" s="14"/>
      <c r="H10" s="14"/>
    </row>
    <row r="11" spans="1:8" ht="12.75">
      <c r="A11" s="4"/>
      <c r="B11" s="13" t="s">
        <v>72</v>
      </c>
      <c r="C11" s="14"/>
      <c r="D11" s="14"/>
      <c r="E11" s="14"/>
      <c r="F11" s="15"/>
      <c r="G11" s="14"/>
      <c r="H11" s="14"/>
    </row>
    <row r="12" spans="1:8" ht="12.75">
      <c r="A12" s="4"/>
      <c r="B12" s="13"/>
      <c r="C12" s="14"/>
      <c r="D12" s="14"/>
      <c r="E12" s="14"/>
      <c r="F12" s="15"/>
      <c r="G12" s="14"/>
      <c r="H12" s="14"/>
    </row>
    <row r="13" spans="1:8" s="12" customFormat="1" ht="12.75">
      <c r="A13" s="8">
        <v>2</v>
      </c>
      <c r="B13" s="9" t="s">
        <v>74</v>
      </c>
      <c r="C13" s="16"/>
      <c r="D13" s="16"/>
      <c r="E13" s="16"/>
      <c r="F13" s="17"/>
      <c r="G13" s="16"/>
      <c r="H13" s="16"/>
    </row>
    <row r="14" spans="1:8" ht="12.75">
      <c r="A14" s="4"/>
      <c r="B14" s="13" t="s">
        <v>75</v>
      </c>
      <c r="C14" s="14"/>
      <c r="D14" s="14"/>
      <c r="E14" s="14"/>
      <c r="F14" s="15"/>
      <c r="G14" s="14"/>
      <c r="H14" s="14"/>
    </row>
    <row r="15" spans="1:8" ht="12.75">
      <c r="A15" s="4"/>
      <c r="B15" s="13"/>
      <c r="C15" s="14"/>
      <c r="D15" s="14"/>
      <c r="E15" s="14"/>
      <c r="F15" s="15"/>
      <c r="G15" s="14"/>
      <c r="H15" s="14"/>
    </row>
    <row r="16" spans="1:8" s="12" customFormat="1" ht="12.75">
      <c r="A16" s="8">
        <v>3</v>
      </c>
      <c r="B16" s="9" t="s">
        <v>76</v>
      </c>
      <c r="C16" s="16"/>
      <c r="D16" s="16"/>
      <c r="E16" s="16"/>
      <c r="F16" s="17"/>
      <c r="G16" s="16"/>
      <c r="H16" s="16"/>
    </row>
    <row r="17" spans="1:8" ht="12.75">
      <c r="A17" s="4"/>
      <c r="B17" s="13" t="s">
        <v>155</v>
      </c>
      <c r="C17" s="14"/>
      <c r="D17" s="14"/>
      <c r="E17" s="14"/>
      <c r="F17" s="15"/>
      <c r="G17" s="14"/>
      <c r="H17" s="14"/>
    </row>
    <row r="18" spans="1:8" ht="12.75">
      <c r="A18" s="4"/>
      <c r="B18" s="13"/>
      <c r="C18" s="14"/>
      <c r="D18" s="14"/>
      <c r="E18" s="14"/>
      <c r="F18" s="15"/>
      <c r="G18" s="14"/>
      <c r="H18" s="14"/>
    </row>
    <row r="19" spans="1:8" s="12" customFormat="1" ht="12.75">
      <c r="A19" s="8">
        <v>4</v>
      </c>
      <c r="B19" s="9" t="s">
        <v>77</v>
      </c>
      <c r="C19" s="16"/>
      <c r="D19" s="16"/>
      <c r="E19" s="16"/>
      <c r="F19" s="17"/>
      <c r="G19" s="16"/>
      <c r="H19" s="16"/>
    </row>
    <row r="20" spans="1:8" ht="12.75">
      <c r="A20" s="4"/>
      <c r="B20" s="13" t="s">
        <v>78</v>
      </c>
      <c r="C20" s="14"/>
      <c r="D20" s="14"/>
      <c r="E20" s="14"/>
      <c r="F20" s="15"/>
      <c r="G20" s="14"/>
      <c r="H20" s="14"/>
    </row>
    <row r="21" spans="1:8" ht="12.75">
      <c r="A21" s="4"/>
      <c r="B21" s="13"/>
      <c r="C21" s="14"/>
      <c r="D21" s="14"/>
      <c r="E21" s="14"/>
      <c r="F21" s="15"/>
      <c r="G21" s="14"/>
      <c r="H21" s="14"/>
    </row>
    <row r="22" spans="1:8" s="12" customFormat="1" ht="12.75">
      <c r="A22" s="8">
        <v>5</v>
      </c>
      <c r="B22" s="9" t="s">
        <v>79</v>
      </c>
      <c r="C22" s="16"/>
      <c r="D22" s="16"/>
      <c r="E22" s="16"/>
      <c r="F22" s="17"/>
      <c r="G22" s="16"/>
      <c r="H22" s="16"/>
    </row>
    <row r="23" spans="1:8" ht="12.75">
      <c r="A23" s="4"/>
      <c r="B23" s="18" t="s">
        <v>157</v>
      </c>
      <c r="C23" s="15"/>
      <c r="D23" s="15"/>
      <c r="E23" s="15"/>
      <c r="F23" s="15"/>
      <c r="G23" s="15"/>
      <c r="H23" s="15"/>
    </row>
    <row r="24" spans="1:8" ht="12.75">
      <c r="A24" s="4"/>
      <c r="B24" s="18" t="s">
        <v>158</v>
      </c>
      <c r="C24" s="15"/>
      <c r="D24" s="15"/>
      <c r="E24" s="15"/>
      <c r="F24" s="15"/>
      <c r="G24" s="15"/>
      <c r="H24" s="15"/>
    </row>
    <row r="25" spans="1:8" ht="12.75">
      <c r="A25" s="4"/>
      <c r="B25" s="18"/>
      <c r="C25" s="15"/>
      <c r="D25" s="15"/>
      <c r="E25" s="15"/>
      <c r="F25" s="15"/>
      <c r="G25" s="15"/>
      <c r="H25" s="15"/>
    </row>
    <row r="26" spans="1:8" s="12" customFormat="1" ht="12.75">
      <c r="A26" s="8">
        <v>6</v>
      </c>
      <c r="B26" s="9" t="s">
        <v>80</v>
      </c>
      <c r="C26" s="19"/>
      <c r="D26" s="19"/>
      <c r="E26" s="20"/>
      <c r="F26" s="19"/>
      <c r="G26" s="21"/>
      <c r="H26" s="16"/>
    </row>
    <row r="27" spans="1:8" ht="12.75">
      <c r="A27" s="4"/>
      <c r="B27" s="13" t="s">
        <v>81</v>
      </c>
      <c r="C27" s="22"/>
      <c r="D27" s="22"/>
      <c r="E27" s="22"/>
      <c r="F27" s="22"/>
      <c r="G27" s="22"/>
      <c r="H27" s="22"/>
    </row>
    <row r="28" spans="1:8" ht="12.75">
      <c r="A28" s="4"/>
      <c r="B28" s="13"/>
      <c r="C28" s="22"/>
      <c r="D28" s="22"/>
      <c r="E28" s="22"/>
      <c r="F28" s="22"/>
      <c r="G28" s="22"/>
      <c r="H28" s="22"/>
    </row>
    <row r="29" spans="1:8" s="12" customFormat="1" ht="12.75">
      <c r="A29" s="8">
        <v>7</v>
      </c>
      <c r="B29" s="9" t="s">
        <v>83</v>
      </c>
      <c r="C29" s="19"/>
      <c r="D29" s="19"/>
      <c r="E29" s="19"/>
      <c r="F29" s="19"/>
      <c r="G29" s="19"/>
      <c r="H29" s="19"/>
    </row>
    <row r="30" spans="1:8" ht="12.75">
      <c r="A30" s="4"/>
      <c r="B30" s="9" t="s">
        <v>87</v>
      </c>
      <c r="C30" s="22"/>
      <c r="D30" s="22"/>
      <c r="E30" s="22"/>
      <c r="F30" s="22"/>
      <c r="G30" s="22"/>
      <c r="H30" s="22"/>
    </row>
    <row r="31" spans="1:8" ht="12.75">
      <c r="A31" s="4"/>
      <c r="C31" s="19"/>
      <c r="D31" s="19"/>
      <c r="E31" s="23"/>
      <c r="F31" s="23"/>
      <c r="G31" s="24" t="s">
        <v>160</v>
      </c>
      <c r="H31" s="22"/>
    </row>
    <row r="32" spans="1:8" ht="12.75">
      <c r="A32" s="4"/>
      <c r="B32" s="9"/>
      <c r="C32" s="25"/>
      <c r="D32" s="25"/>
      <c r="E32" s="25"/>
      <c r="F32" s="26"/>
      <c r="G32" s="25"/>
      <c r="H32" s="22"/>
    </row>
    <row r="33" spans="1:8" ht="12.75">
      <c r="A33" s="4"/>
      <c r="B33" s="9"/>
      <c r="E33" s="25"/>
      <c r="F33" s="25"/>
      <c r="G33" s="25" t="s">
        <v>228</v>
      </c>
      <c r="H33" s="22"/>
    </row>
    <row r="34" spans="1:8" ht="12.75">
      <c r="A34" s="4"/>
      <c r="B34" s="9"/>
      <c r="E34" s="27" t="s">
        <v>23</v>
      </c>
      <c r="F34" s="25"/>
      <c r="G34" s="27" t="s">
        <v>18</v>
      </c>
      <c r="H34" s="14"/>
    </row>
    <row r="35" spans="1:8" ht="12.75">
      <c r="A35" s="4"/>
      <c r="B35" s="9"/>
      <c r="E35" s="25" t="s">
        <v>0</v>
      </c>
      <c r="F35" s="25"/>
      <c r="G35" s="25" t="s">
        <v>0</v>
      </c>
      <c r="H35" s="14"/>
    </row>
    <row r="36" spans="1:8" ht="12.75">
      <c r="A36" s="4"/>
      <c r="B36" s="13" t="s">
        <v>19</v>
      </c>
      <c r="E36" s="81">
        <v>8769</v>
      </c>
      <c r="F36" s="81"/>
      <c r="G36" s="81">
        <v>-20579</v>
      </c>
      <c r="H36" s="14"/>
    </row>
    <row r="37" spans="1:8" ht="12.75">
      <c r="A37" s="4"/>
      <c r="B37" s="13" t="s">
        <v>20</v>
      </c>
      <c r="E37" s="51">
        <v>62227</v>
      </c>
      <c r="F37" s="51"/>
      <c r="G37" s="51">
        <v>-1141</v>
      </c>
      <c r="H37" s="14"/>
    </row>
    <row r="38" spans="1:8" ht="12.75">
      <c r="A38" s="4"/>
      <c r="B38" s="13" t="s">
        <v>91</v>
      </c>
      <c r="E38" s="154">
        <v>0</v>
      </c>
      <c r="F38" s="82"/>
      <c r="G38" s="83">
        <v>-1</v>
      </c>
      <c r="H38" s="14"/>
    </row>
    <row r="39" spans="1:8" ht="12.75">
      <c r="A39" s="4"/>
      <c r="B39" s="13"/>
      <c r="E39" s="82">
        <f>E36+E37+E38</f>
        <v>70996</v>
      </c>
      <c r="F39" s="82"/>
      <c r="G39" s="82">
        <f>G36+G37+G38</f>
        <v>-21721</v>
      </c>
      <c r="H39" s="14"/>
    </row>
    <row r="40" spans="1:8" ht="12.75">
      <c r="A40" s="4"/>
      <c r="B40" s="13" t="s">
        <v>84</v>
      </c>
      <c r="E40" s="84"/>
      <c r="F40" s="85"/>
      <c r="G40" s="81"/>
      <c r="H40" s="14"/>
    </row>
    <row r="41" spans="1:8" ht="12.75">
      <c r="A41" s="4"/>
      <c r="B41" s="13" t="s">
        <v>85</v>
      </c>
      <c r="E41" s="155">
        <v>0</v>
      </c>
      <c r="F41" s="85"/>
      <c r="G41" s="86">
        <f>CCIS!G20</f>
        <v>-27105</v>
      </c>
      <c r="H41" s="14"/>
    </row>
    <row r="42" spans="1:8" ht="12.75">
      <c r="A42" s="4"/>
      <c r="B42" s="13"/>
      <c r="E42" s="82">
        <f>E39</f>
        <v>70996</v>
      </c>
      <c r="F42" s="82"/>
      <c r="G42" s="82">
        <f>G39+G41</f>
        <v>-48826</v>
      </c>
      <c r="H42" s="14"/>
    </row>
    <row r="43" spans="1:8" ht="12.75">
      <c r="A43" s="4"/>
      <c r="B43" s="13" t="s">
        <v>86</v>
      </c>
      <c r="E43" s="156">
        <v>0</v>
      </c>
      <c r="F43" s="82"/>
      <c r="G43" s="87">
        <f>G60</f>
        <v>13234</v>
      </c>
      <c r="H43" s="14"/>
    </row>
    <row r="44" spans="1:8" ht="13.5" thickBot="1">
      <c r="A44" s="4"/>
      <c r="B44" s="13"/>
      <c r="E44" s="88">
        <f>E42</f>
        <v>70996</v>
      </c>
      <c r="F44" s="82"/>
      <c r="G44" s="88">
        <f>SUM(G42:G43)</f>
        <v>-35592</v>
      </c>
      <c r="H44" s="14"/>
    </row>
    <row r="45" spans="1:8" ht="13.5" thickTop="1">
      <c r="A45" s="4"/>
      <c r="B45" s="13"/>
      <c r="C45" s="82"/>
      <c r="D45" s="82"/>
      <c r="E45" s="82"/>
      <c r="F45" s="82"/>
      <c r="G45" s="82"/>
      <c r="H45" s="14"/>
    </row>
    <row r="46" spans="1:8" ht="12.75">
      <c r="A46" s="4"/>
      <c r="B46" s="33" t="s">
        <v>88</v>
      </c>
      <c r="C46" s="82"/>
      <c r="D46" s="82"/>
      <c r="E46" s="82"/>
      <c r="F46" s="82"/>
      <c r="G46" s="82"/>
      <c r="H46" s="14"/>
    </row>
    <row r="47" spans="1:8" ht="12.75">
      <c r="A47" s="4"/>
      <c r="C47" s="93"/>
      <c r="D47" s="93"/>
      <c r="E47" s="89"/>
      <c r="F47" s="89"/>
      <c r="G47" s="90" t="s">
        <v>160</v>
      </c>
      <c r="H47" s="14"/>
    </row>
    <row r="48" spans="1:8" ht="12.75">
      <c r="A48" s="4"/>
      <c r="B48" s="9"/>
      <c r="C48" s="91"/>
      <c r="D48" s="91"/>
      <c r="E48" s="91"/>
      <c r="F48" s="92"/>
      <c r="G48" s="91"/>
      <c r="H48" s="14"/>
    </row>
    <row r="49" spans="1:8" ht="12.75">
      <c r="A49" s="4"/>
      <c r="B49" s="9"/>
      <c r="C49" s="91"/>
      <c r="D49" s="91"/>
      <c r="F49" s="92"/>
      <c r="G49" s="91" t="s">
        <v>17</v>
      </c>
      <c r="H49" s="14"/>
    </row>
    <row r="50" spans="1:8" ht="12.75">
      <c r="A50" s="4"/>
      <c r="B50" s="9"/>
      <c r="D50" s="91"/>
      <c r="E50" s="90" t="s">
        <v>23</v>
      </c>
      <c r="F50" s="92"/>
      <c r="G50" s="90" t="s">
        <v>18</v>
      </c>
      <c r="H50" s="14"/>
    </row>
    <row r="51" spans="1:8" ht="12.75">
      <c r="A51" s="4"/>
      <c r="B51" s="9"/>
      <c r="D51" s="91"/>
      <c r="E51" s="91" t="s">
        <v>0</v>
      </c>
      <c r="F51" s="92"/>
      <c r="G51" s="91" t="s">
        <v>0</v>
      </c>
      <c r="H51" s="14"/>
    </row>
    <row r="52" spans="1:8" ht="12.75">
      <c r="A52" s="4"/>
      <c r="B52" s="13" t="s">
        <v>90</v>
      </c>
      <c r="D52" s="81"/>
      <c r="E52" s="81">
        <v>8769</v>
      </c>
      <c r="F52" s="82"/>
      <c r="G52" s="81">
        <v>-20579</v>
      </c>
      <c r="H52" s="14"/>
    </row>
    <row r="53" spans="1:8" ht="12.75">
      <c r="A53" s="4"/>
      <c r="B53" s="13" t="s">
        <v>89</v>
      </c>
      <c r="D53" s="81"/>
      <c r="E53" s="81">
        <v>41520</v>
      </c>
      <c r="F53" s="82"/>
      <c r="G53" s="81">
        <v>-2002</v>
      </c>
      <c r="H53" s="14"/>
    </row>
    <row r="54" spans="1:8" ht="12.75">
      <c r="A54" s="4"/>
      <c r="B54" s="13" t="s">
        <v>91</v>
      </c>
      <c r="D54" s="82"/>
      <c r="E54" s="83">
        <v>20707</v>
      </c>
      <c r="F54" s="82"/>
      <c r="G54" s="83">
        <v>860</v>
      </c>
      <c r="H54" s="14"/>
    </row>
    <row r="55" spans="1:8" ht="12.75">
      <c r="A55" s="4"/>
      <c r="B55" s="13"/>
      <c r="D55" s="82"/>
      <c r="E55" s="82">
        <f>E52+E53+E54</f>
        <v>70996</v>
      </c>
      <c r="F55" s="82"/>
      <c r="G55" s="82">
        <f>G52+G53+G54</f>
        <v>-21721</v>
      </c>
      <c r="H55" s="14"/>
    </row>
    <row r="56" spans="1:8" ht="12.75">
      <c r="A56" s="4"/>
      <c r="B56" s="13"/>
      <c r="D56" s="82"/>
      <c r="E56" s="82"/>
      <c r="F56" s="82"/>
      <c r="G56" s="82"/>
      <c r="H56" s="14"/>
    </row>
    <row r="57" spans="1:8" ht="12.75">
      <c r="A57" s="4"/>
      <c r="B57" s="13" t="s">
        <v>84</v>
      </c>
      <c r="D57" s="85"/>
      <c r="E57" s="84"/>
      <c r="F57" s="82"/>
      <c r="G57" s="81"/>
      <c r="H57" s="14"/>
    </row>
    <row r="58" spans="1:8" ht="12.75">
      <c r="A58" s="4"/>
      <c r="B58" s="13" t="s">
        <v>85</v>
      </c>
      <c r="D58" s="85"/>
      <c r="E58" s="151">
        <v>0</v>
      </c>
      <c r="F58" s="82"/>
      <c r="G58" s="86">
        <f>G41</f>
        <v>-27105</v>
      </c>
      <c r="H58" s="14"/>
    </row>
    <row r="59" spans="1:8" ht="12.75">
      <c r="A59" s="4"/>
      <c r="B59" s="13"/>
      <c r="D59" s="82"/>
      <c r="E59" s="82">
        <f>E55</f>
        <v>70996</v>
      </c>
      <c r="F59" s="82"/>
      <c r="G59" s="82">
        <f>G55+G58</f>
        <v>-48826</v>
      </c>
      <c r="H59" s="14"/>
    </row>
    <row r="60" spans="1:8" ht="12.75">
      <c r="A60" s="4"/>
      <c r="B60" s="13" t="s">
        <v>86</v>
      </c>
      <c r="D60" s="82"/>
      <c r="E60" s="152">
        <v>0</v>
      </c>
      <c r="F60" s="82"/>
      <c r="G60" s="153">
        <v>13234</v>
      </c>
      <c r="H60" s="14"/>
    </row>
    <row r="61" spans="1:8" ht="13.5" thickBot="1">
      <c r="A61" s="4"/>
      <c r="B61" s="13"/>
      <c r="D61" s="82"/>
      <c r="E61" s="88">
        <f>E59</f>
        <v>70996</v>
      </c>
      <c r="F61" s="82"/>
      <c r="G61" s="88">
        <f>SUM(G59:G60)</f>
        <v>-35592</v>
      </c>
      <c r="H61" s="14"/>
    </row>
    <row r="62" spans="1:8" ht="13.5" thickTop="1">
      <c r="A62" s="4"/>
      <c r="B62" s="13"/>
      <c r="C62" s="82"/>
      <c r="D62" s="82"/>
      <c r="E62" s="82"/>
      <c r="F62" s="82"/>
      <c r="G62" s="82"/>
      <c r="H62" s="14"/>
    </row>
    <row r="63" spans="1:8" s="12" customFormat="1" ht="12.75">
      <c r="A63" s="8">
        <v>8</v>
      </c>
      <c r="B63" s="9" t="s">
        <v>191</v>
      </c>
      <c r="C63" s="17"/>
      <c r="D63" s="17"/>
      <c r="E63" s="17"/>
      <c r="F63" s="17"/>
      <c r="G63" s="17"/>
      <c r="H63" s="16"/>
    </row>
    <row r="64" spans="1:8" ht="12.75">
      <c r="A64" s="4"/>
      <c r="B64" s="13" t="s">
        <v>192</v>
      </c>
      <c r="C64" s="15"/>
      <c r="D64" s="15"/>
      <c r="E64" s="15"/>
      <c r="F64" s="15"/>
      <c r="G64" s="15"/>
      <c r="H64" s="14"/>
    </row>
    <row r="65" spans="1:8" ht="12.75">
      <c r="A65" s="4"/>
      <c r="B65" s="13" t="s">
        <v>161</v>
      </c>
      <c r="C65" s="15"/>
      <c r="D65" s="15"/>
      <c r="E65" s="15"/>
      <c r="F65" s="15"/>
      <c r="G65" s="15"/>
      <c r="H65" s="14"/>
    </row>
    <row r="66" spans="1:8" ht="12.75">
      <c r="A66" s="4"/>
      <c r="B66" s="13"/>
      <c r="C66" s="15"/>
      <c r="D66" s="15"/>
      <c r="E66" s="15"/>
      <c r="F66" s="15"/>
      <c r="G66" s="15"/>
      <c r="H66" s="14"/>
    </row>
    <row r="67" spans="1:8" s="12" customFormat="1" ht="12.75">
      <c r="A67" s="8">
        <v>9</v>
      </c>
      <c r="B67" s="9" t="s">
        <v>92</v>
      </c>
      <c r="C67" s="17"/>
      <c r="D67" s="17"/>
      <c r="E67" s="17"/>
      <c r="F67" s="17"/>
      <c r="G67" s="17"/>
      <c r="H67" s="16"/>
    </row>
    <row r="68" spans="1:8" ht="12.75">
      <c r="A68" s="4"/>
      <c r="B68" s="13" t="s">
        <v>212</v>
      </c>
      <c r="C68" s="15"/>
      <c r="D68" s="15"/>
      <c r="E68" s="15"/>
      <c r="F68" s="15"/>
      <c r="G68" s="15"/>
      <c r="H68" s="14"/>
    </row>
    <row r="69" spans="1:8" ht="12.75">
      <c r="A69" s="4"/>
      <c r="B69" s="13" t="s">
        <v>250</v>
      </c>
      <c r="C69" s="15"/>
      <c r="D69" s="15"/>
      <c r="E69" s="15"/>
      <c r="F69" s="15"/>
      <c r="G69" s="15"/>
      <c r="H69" s="14"/>
    </row>
    <row r="70" spans="1:8" ht="12.75">
      <c r="A70" s="4"/>
      <c r="B70" s="13" t="s">
        <v>251</v>
      </c>
      <c r="C70" s="15"/>
      <c r="D70" s="15"/>
      <c r="E70" s="15"/>
      <c r="F70" s="15"/>
      <c r="G70" s="15"/>
      <c r="H70" s="14"/>
    </row>
    <row r="71" spans="1:8" ht="12.75">
      <c r="A71" s="4"/>
      <c r="B71" s="13"/>
      <c r="C71" s="15"/>
      <c r="D71" s="15"/>
      <c r="E71" s="15"/>
      <c r="F71" s="15"/>
      <c r="G71" s="15"/>
      <c r="H71" s="14"/>
    </row>
    <row r="72" spans="1:8" s="12" customFormat="1" ht="12.75">
      <c r="A72" s="8">
        <v>10</v>
      </c>
      <c r="B72" s="9" t="s">
        <v>93</v>
      </c>
      <c r="C72" s="17"/>
      <c r="D72" s="17"/>
      <c r="E72" s="17"/>
      <c r="F72" s="17"/>
      <c r="G72" s="17"/>
      <c r="H72" s="16"/>
    </row>
    <row r="73" spans="1:8" ht="12.75">
      <c r="A73" s="4"/>
      <c r="B73" s="13" t="s">
        <v>162</v>
      </c>
      <c r="C73" s="15"/>
      <c r="D73" s="15"/>
      <c r="E73" s="15"/>
      <c r="F73" s="15"/>
      <c r="G73" s="15"/>
      <c r="H73" s="14"/>
    </row>
    <row r="74" spans="1:8" ht="12.75">
      <c r="A74" s="4"/>
      <c r="B74" s="13"/>
      <c r="C74" s="15"/>
      <c r="D74" s="15"/>
      <c r="E74" s="15"/>
      <c r="F74" s="15"/>
      <c r="G74" s="15"/>
      <c r="H74" s="14"/>
    </row>
    <row r="75" spans="1:8" s="12" customFormat="1" ht="12.75">
      <c r="A75" s="8">
        <v>11</v>
      </c>
      <c r="B75" s="9" t="s">
        <v>94</v>
      </c>
      <c r="C75" s="17"/>
      <c r="D75" s="17"/>
      <c r="E75" s="17"/>
      <c r="F75" s="17"/>
      <c r="G75" s="17"/>
      <c r="H75" s="16"/>
    </row>
    <row r="76" spans="1:8" ht="12.75">
      <c r="A76" s="4"/>
      <c r="B76" s="13" t="s">
        <v>95</v>
      </c>
      <c r="C76" s="15"/>
      <c r="D76" s="15"/>
      <c r="E76" s="15"/>
      <c r="F76" s="15"/>
      <c r="G76" s="15"/>
      <c r="H76" s="14"/>
    </row>
    <row r="77" spans="1:8" ht="12.75">
      <c r="A77" s="4"/>
      <c r="B77" s="13" t="s">
        <v>97</v>
      </c>
      <c r="C77" s="15"/>
      <c r="D77" s="15"/>
      <c r="E77" s="15"/>
      <c r="F77" s="15"/>
      <c r="G77" s="15"/>
      <c r="H77" s="14"/>
    </row>
    <row r="78" spans="1:8" ht="12.75">
      <c r="A78" s="4"/>
      <c r="B78" s="13"/>
      <c r="C78" s="15"/>
      <c r="D78" s="15"/>
      <c r="E78" s="26" t="s">
        <v>53</v>
      </c>
      <c r="F78" s="17"/>
      <c r="G78" s="26" t="s">
        <v>96</v>
      </c>
      <c r="H78" s="14"/>
    </row>
    <row r="79" spans="1:8" ht="12.75">
      <c r="A79" s="4"/>
      <c r="B79" s="13"/>
      <c r="C79" s="15"/>
      <c r="D79" s="15"/>
      <c r="E79" s="27" t="s">
        <v>207</v>
      </c>
      <c r="F79" s="17"/>
      <c r="G79" s="27" t="s">
        <v>54</v>
      </c>
      <c r="H79" s="14"/>
    </row>
    <row r="80" spans="1:8" ht="12.75">
      <c r="A80" s="4"/>
      <c r="B80" s="13"/>
      <c r="C80" s="15"/>
      <c r="D80" s="15"/>
      <c r="E80" s="26" t="s">
        <v>0</v>
      </c>
      <c r="F80" s="17"/>
      <c r="G80" s="26" t="s">
        <v>0</v>
      </c>
      <c r="H80" s="14"/>
    </row>
    <row r="81" spans="1:8" ht="12.75">
      <c r="A81" s="4"/>
      <c r="B81" s="13" t="s">
        <v>98</v>
      </c>
      <c r="C81" s="15"/>
      <c r="D81" s="15"/>
      <c r="E81" s="15"/>
      <c r="F81" s="15"/>
      <c r="G81" s="15"/>
      <c r="H81" s="14"/>
    </row>
    <row r="82" spans="1:8" ht="13.5" thickBot="1">
      <c r="A82" s="4"/>
      <c r="B82" s="13" t="s">
        <v>99</v>
      </c>
      <c r="C82" s="15"/>
      <c r="D82" s="15"/>
      <c r="E82" s="34">
        <f>(10000+4000)*2.1884</f>
        <v>30637.600000000002</v>
      </c>
      <c r="F82" s="15"/>
      <c r="G82" s="35">
        <v>28966</v>
      </c>
      <c r="H82" s="14"/>
    </row>
    <row r="83" spans="1:8" ht="12.75">
      <c r="A83" s="4"/>
      <c r="B83" s="13" t="s">
        <v>100</v>
      </c>
      <c r="C83" s="15"/>
      <c r="D83" s="15"/>
      <c r="E83" s="15"/>
      <c r="F83" s="15"/>
      <c r="G83" s="15"/>
      <c r="H83" s="14"/>
    </row>
    <row r="84" spans="1:8" ht="13.5" thickBot="1">
      <c r="A84" s="4"/>
      <c r="B84" s="13" t="s">
        <v>101</v>
      </c>
      <c r="C84" s="15"/>
      <c r="D84" s="15"/>
      <c r="E84" s="148">
        <v>0</v>
      </c>
      <c r="F84" s="15"/>
      <c r="G84" s="35">
        <v>10345</v>
      </c>
      <c r="H84" s="14"/>
    </row>
    <row r="85" spans="1:8" ht="12.75">
      <c r="A85" s="4"/>
      <c r="B85" s="13"/>
      <c r="C85" s="15"/>
      <c r="D85" s="15"/>
      <c r="E85" s="15"/>
      <c r="F85" s="15"/>
      <c r="G85" s="15"/>
      <c r="H85" s="14"/>
    </row>
    <row r="86" spans="1:8" ht="12.75">
      <c r="A86" s="8">
        <v>12</v>
      </c>
      <c r="B86" s="9" t="s">
        <v>195</v>
      </c>
      <c r="C86" s="15"/>
      <c r="D86" s="15"/>
      <c r="E86" s="15"/>
      <c r="F86" s="15"/>
      <c r="G86" s="15"/>
      <c r="H86" s="14"/>
    </row>
    <row r="87" spans="1:8" ht="12.75">
      <c r="A87" s="4"/>
      <c r="B87" s="13"/>
      <c r="C87" s="15"/>
      <c r="D87" s="15"/>
      <c r="E87" s="26" t="s">
        <v>0</v>
      </c>
      <c r="F87" s="15"/>
      <c r="G87" s="15"/>
      <c r="H87" s="14"/>
    </row>
    <row r="88" spans="1:8" ht="12.75">
      <c r="A88" s="4"/>
      <c r="C88" s="15"/>
      <c r="D88" s="15"/>
      <c r="E88" s="15"/>
      <c r="F88" s="15"/>
      <c r="G88" s="15"/>
      <c r="H88" s="14"/>
    </row>
    <row r="89" spans="1:8" ht="13.5" thickBot="1">
      <c r="A89" s="4"/>
      <c r="B89" s="13" t="s">
        <v>190</v>
      </c>
      <c r="C89" s="15"/>
      <c r="D89" s="15"/>
      <c r="E89" s="35">
        <v>840</v>
      </c>
      <c r="F89" s="15"/>
      <c r="G89" s="15"/>
      <c r="H89" s="14"/>
    </row>
    <row r="90" spans="1:8" ht="12.75">
      <c r="A90" s="4"/>
      <c r="B90" s="13"/>
      <c r="C90" s="15"/>
      <c r="D90" s="15"/>
      <c r="E90" s="15"/>
      <c r="F90" s="15"/>
      <c r="G90" s="15"/>
      <c r="H90" s="14"/>
    </row>
    <row r="91" spans="1:8" s="12" customFormat="1" ht="12.75">
      <c r="A91" s="8">
        <v>13</v>
      </c>
      <c r="B91" s="9" t="s">
        <v>102</v>
      </c>
      <c r="C91" s="17"/>
      <c r="D91" s="17"/>
      <c r="E91" s="17"/>
      <c r="F91" s="17"/>
      <c r="G91" s="17"/>
      <c r="H91" s="16"/>
    </row>
    <row r="92" spans="1:8" s="12" customFormat="1" ht="12.75">
      <c r="A92" s="8"/>
      <c r="B92" s="13" t="s">
        <v>230</v>
      </c>
      <c r="C92" s="17"/>
      <c r="D92" s="17"/>
      <c r="E92" s="17"/>
      <c r="F92" s="17"/>
      <c r="G92" s="17"/>
      <c r="H92" s="16"/>
    </row>
    <row r="93" spans="1:8" s="12" customFormat="1" ht="12.75">
      <c r="A93" s="8"/>
      <c r="B93" s="13" t="s">
        <v>231</v>
      </c>
      <c r="C93" s="17"/>
      <c r="D93" s="17"/>
      <c r="E93" s="17"/>
      <c r="F93" s="17"/>
      <c r="G93" s="17"/>
      <c r="H93" s="16"/>
    </row>
    <row r="94" spans="1:8" s="12" customFormat="1" ht="12" customHeight="1">
      <c r="A94" s="8"/>
      <c r="B94" s="13" t="s">
        <v>198</v>
      </c>
      <c r="C94" s="17"/>
      <c r="D94" s="17"/>
      <c r="E94" s="17"/>
      <c r="F94" s="17"/>
      <c r="G94" s="17"/>
      <c r="H94" s="16"/>
    </row>
    <row r="95" spans="1:8" s="12" customFormat="1" ht="12" customHeight="1">
      <c r="A95" s="8"/>
      <c r="B95" s="13" t="s">
        <v>199</v>
      </c>
      <c r="C95" s="17"/>
      <c r="D95" s="17"/>
      <c r="E95" s="17"/>
      <c r="F95" s="17"/>
      <c r="G95" s="17"/>
      <c r="H95" s="16"/>
    </row>
    <row r="96" spans="1:8" s="12" customFormat="1" ht="12" customHeight="1">
      <c r="A96" s="8"/>
      <c r="B96" s="13" t="s">
        <v>200</v>
      </c>
      <c r="C96" s="17"/>
      <c r="D96" s="17"/>
      <c r="E96" s="17"/>
      <c r="F96" s="17"/>
      <c r="G96" s="17"/>
      <c r="H96" s="16"/>
    </row>
    <row r="97" spans="1:8" ht="12.75">
      <c r="A97" s="4"/>
      <c r="B97" s="13"/>
      <c r="C97" s="15"/>
      <c r="D97" s="15"/>
      <c r="E97" s="15"/>
      <c r="F97" s="15"/>
      <c r="G97" s="15"/>
      <c r="H97" s="14"/>
    </row>
    <row r="98" spans="1:8" s="12" customFormat="1" ht="12.75">
      <c r="A98" s="8">
        <v>14</v>
      </c>
      <c r="B98" s="9" t="s">
        <v>103</v>
      </c>
      <c r="C98" s="17"/>
      <c r="D98" s="17"/>
      <c r="E98" s="17"/>
      <c r="F98" s="17"/>
      <c r="G98" s="17"/>
      <c r="H98" s="16"/>
    </row>
    <row r="99" spans="1:8" s="12" customFormat="1" ht="12.75">
      <c r="A99" s="8"/>
      <c r="B99" s="13" t="s">
        <v>232</v>
      </c>
      <c r="C99" s="17"/>
      <c r="D99" s="17"/>
      <c r="E99" s="17"/>
      <c r="F99" s="17"/>
      <c r="G99" s="17"/>
      <c r="H99" s="16"/>
    </row>
    <row r="100" spans="1:8" s="12" customFormat="1" ht="12.75">
      <c r="A100" s="8"/>
      <c r="B100" s="13" t="s">
        <v>236</v>
      </c>
      <c r="C100" s="17"/>
      <c r="D100" s="17"/>
      <c r="E100" s="17"/>
      <c r="F100" s="17"/>
      <c r="G100" s="17"/>
      <c r="H100" s="16"/>
    </row>
    <row r="101" spans="1:8" ht="12.75">
      <c r="A101" s="4"/>
      <c r="B101" s="13" t="s">
        <v>197</v>
      </c>
      <c r="C101" s="15"/>
      <c r="D101" s="15"/>
      <c r="E101" s="15"/>
      <c r="F101" s="15"/>
      <c r="G101" s="15"/>
      <c r="H101" s="14"/>
    </row>
    <row r="102" spans="1:8" ht="12.75">
      <c r="A102" s="4"/>
      <c r="B102" s="13"/>
      <c r="C102" s="15"/>
      <c r="D102" s="15"/>
      <c r="E102" s="15"/>
      <c r="F102" s="15"/>
      <c r="G102" s="15"/>
      <c r="H102" s="14"/>
    </row>
    <row r="103" spans="1:8" s="12" customFormat="1" ht="12.75">
      <c r="A103" s="8">
        <v>15</v>
      </c>
      <c r="B103" s="9" t="s">
        <v>104</v>
      </c>
      <c r="C103" s="17"/>
      <c r="D103" s="17"/>
      <c r="E103" s="17"/>
      <c r="F103" s="17"/>
      <c r="G103" s="17"/>
      <c r="H103" s="16"/>
    </row>
    <row r="104" spans="1:8" ht="12.75">
      <c r="A104" s="4"/>
      <c r="B104" s="2" t="s">
        <v>239</v>
      </c>
      <c r="C104" s="15"/>
      <c r="D104" s="15"/>
      <c r="E104" s="15"/>
      <c r="F104" s="15"/>
      <c r="G104" s="15"/>
      <c r="H104" s="14"/>
    </row>
    <row r="105" spans="1:8" ht="12.75">
      <c r="A105" s="4"/>
      <c r="B105" s="2" t="s">
        <v>237</v>
      </c>
      <c r="C105" s="15"/>
      <c r="D105" s="15"/>
      <c r="E105" s="15"/>
      <c r="F105" s="15"/>
      <c r="G105" s="15"/>
      <c r="H105" s="14"/>
    </row>
    <row r="106" spans="1:8" ht="12.75">
      <c r="A106" s="4"/>
      <c r="B106" s="13"/>
      <c r="C106" s="15"/>
      <c r="D106" s="15"/>
      <c r="E106" s="15"/>
      <c r="F106" s="15"/>
      <c r="G106" s="15"/>
      <c r="H106" s="14"/>
    </row>
    <row r="107" spans="1:8" s="12" customFormat="1" ht="12.75">
      <c r="A107" s="8">
        <v>16</v>
      </c>
      <c r="B107" s="9" t="s">
        <v>105</v>
      </c>
      <c r="C107" s="17"/>
      <c r="D107" s="17"/>
      <c r="E107" s="17"/>
      <c r="F107" s="17"/>
      <c r="G107" s="17"/>
      <c r="H107" s="16"/>
    </row>
    <row r="108" spans="1:8" ht="12.75">
      <c r="A108" s="4"/>
      <c r="B108" s="13" t="s">
        <v>27</v>
      </c>
      <c r="C108" s="15"/>
      <c r="D108" s="15"/>
      <c r="E108" s="15"/>
      <c r="F108" s="15"/>
      <c r="G108" s="15"/>
      <c r="H108" s="14"/>
    </row>
    <row r="109" spans="1:8" ht="12.75">
      <c r="A109" s="4"/>
      <c r="B109" s="13"/>
      <c r="C109" s="15"/>
      <c r="D109" s="15"/>
      <c r="E109" s="15"/>
      <c r="F109" s="15"/>
      <c r="G109" s="15"/>
      <c r="H109" s="14"/>
    </row>
    <row r="110" spans="1:8" s="12" customFormat="1" ht="12.75">
      <c r="A110" s="8">
        <v>17</v>
      </c>
      <c r="B110" s="9" t="s">
        <v>106</v>
      </c>
      <c r="C110" s="17"/>
      <c r="D110" s="17"/>
      <c r="E110" s="17"/>
      <c r="F110" s="17"/>
      <c r="G110" s="17"/>
      <c r="H110" s="16"/>
    </row>
    <row r="111" spans="1:8" s="12" customFormat="1" ht="12.75">
      <c r="A111" s="8"/>
      <c r="B111" s="9"/>
      <c r="C111" s="17"/>
      <c r="D111" s="17"/>
      <c r="E111" s="89"/>
      <c r="F111" s="89"/>
      <c r="G111" s="90" t="s">
        <v>109</v>
      </c>
      <c r="H111" s="16"/>
    </row>
    <row r="112" spans="1:8" ht="12.75">
      <c r="A112" s="4"/>
      <c r="C112" s="15"/>
      <c r="D112" s="15"/>
      <c r="E112" s="92" t="s">
        <v>44</v>
      </c>
      <c r="F112" s="93"/>
      <c r="G112" s="92" t="s">
        <v>213</v>
      </c>
      <c r="H112" s="14"/>
    </row>
    <row r="113" spans="1:8" ht="12.75">
      <c r="A113" s="4"/>
      <c r="B113" s="13"/>
      <c r="C113" s="14"/>
      <c r="D113" s="15"/>
      <c r="E113" s="90" t="s">
        <v>207</v>
      </c>
      <c r="F113" s="93"/>
      <c r="G113" s="90" t="s">
        <v>207</v>
      </c>
      <c r="H113" s="14"/>
    </row>
    <row r="114" spans="1:8" ht="12.75">
      <c r="A114" s="4"/>
      <c r="B114" s="13"/>
      <c r="C114" s="14"/>
      <c r="D114" s="14"/>
      <c r="E114" s="91" t="s">
        <v>0</v>
      </c>
      <c r="F114" s="93"/>
      <c r="G114" s="92" t="s">
        <v>0</v>
      </c>
      <c r="H114" s="14"/>
    </row>
    <row r="115" spans="1:8" ht="12.75">
      <c r="A115" s="4"/>
      <c r="B115" s="13" t="s">
        <v>107</v>
      </c>
      <c r="C115" s="14"/>
      <c r="D115" s="14"/>
      <c r="E115" s="81">
        <f>G115-(-85)</f>
        <v>-311</v>
      </c>
      <c r="F115" s="82"/>
      <c r="G115" s="87">
        <v>-396</v>
      </c>
      <c r="H115" s="14"/>
    </row>
    <row r="116" spans="1:8" ht="12.75">
      <c r="A116" s="4"/>
      <c r="B116" s="13" t="s">
        <v>108</v>
      </c>
      <c r="C116" s="14"/>
      <c r="D116" s="14"/>
      <c r="E116" s="81">
        <f>G116-3171</f>
        <v>-733</v>
      </c>
      <c r="F116" s="82"/>
      <c r="G116" s="87">
        <v>2438</v>
      </c>
      <c r="H116" s="14"/>
    </row>
    <row r="117" spans="1:8" ht="13.5" thickBot="1">
      <c r="A117" s="4"/>
      <c r="B117" s="13"/>
      <c r="C117" s="14"/>
      <c r="D117" s="14"/>
      <c r="E117" s="94">
        <f>SUM(E115:E116)</f>
        <v>-1044</v>
      </c>
      <c r="F117" s="82"/>
      <c r="G117" s="94">
        <f>SUM(G115:G116)</f>
        <v>2042</v>
      </c>
      <c r="H117" s="14"/>
    </row>
    <row r="118" spans="1:8" ht="13.5" thickTop="1">
      <c r="A118" s="4"/>
      <c r="B118" s="13"/>
      <c r="C118" s="14"/>
      <c r="D118" s="14"/>
      <c r="E118" s="14"/>
      <c r="F118" s="15"/>
      <c r="G118" s="31"/>
      <c r="H118" s="14"/>
    </row>
    <row r="119" spans="1:8" ht="12.75">
      <c r="A119" s="4"/>
      <c r="B119" s="13" t="s">
        <v>196</v>
      </c>
      <c r="C119" s="14"/>
      <c r="D119" s="14"/>
      <c r="E119" s="14"/>
      <c r="F119" s="15"/>
      <c r="G119" s="31"/>
      <c r="H119" s="14"/>
    </row>
    <row r="120" spans="1:8" ht="12.75">
      <c r="A120" s="4"/>
      <c r="B120" s="13"/>
      <c r="C120" s="14"/>
      <c r="D120" s="14"/>
      <c r="E120" s="14"/>
      <c r="F120" s="15"/>
      <c r="G120" s="31"/>
      <c r="H120" s="14"/>
    </row>
    <row r="121" spans="1:8" s="12" customFormat="1" ht="12.75">
      <c r="A121" s="8">
        <v>18</v>
      </c>
      <c r="B121" s="9" t="s">
        <v>110</v>
      </c>
      <c r="C121" s="16"/>
      <c r="D121" s="16"/>
      <c r="E121" s="16"/>
      <c r="F121" s="17"/>
      <c r="G121" s="26"/>
      <c r="H121" s="16"/>
    </row>
    <row r="122" spans="1:8" ht="12.75">
      <c r="A122" s="4"/>
      <c r="B122" s="13" t="s">
        <v>111</v>
      </c>
      <c r="C122" s="14"/>
      <c r="D122" s="14"/>
      <c r="E122" s="14"/>
      <c r="F122" s="15"/>
      <c r="G122" s="31"/>
      <c r="H122" s="14"/>
    </row>
    <row r="123" spans="1:8" ht="12.75">
      <c r="A123" s="4"/>
      <c r="B123" s="13" t="s">
        <v>218</v>
      </c>
      <c r="C123" s="14"/>
      <c r="D123" s="14"/>
      <c r="E123" s="14"/>
      <c r="F123" s="15"/>
      <c r="G123" s="31"/>
      <c r="H123" s="14"/>
    </row>
    <row r="124" spans="1:8" ht="12.75">
      <c r="A124" s="4"/>
      <c r="B124" s="13" t="s">
        <v>217</v>
      </c>
      <c r="C124" s="14"/>
      <c r="D124" s="14"/>
      <c r="E124" s="14"/>
      <c r="F124" s="15"/>
      <c r="G124" s="31"/>
      <c r="H124" s="14"/>
    </row>
    <row r="125" spans="1:8" ht="12.75">
      <c r="A125" s="4"/>
      <c r="B125" s="13"/>
      <c r="C125" s="14"/>
      <c r="D125" s="14"/>
      <c r="E125" s="14"/>
      <c r="F125" s="15"/>
      <c r="G125" s="31"/>
      <c r="H125" s="14"/>
    </row>
    <row r="126" spans="1:8" s="12" customFormat="1" ht="12.75">
      <c r="A126" s="8">
        <v>19</v>
      </c>
      <c r="B126" s="9" t="s">
        <v>112</v>
      </c>
      <c r="C126" s="16"/>
      <c r="D126" s="16"/>
      <c r="E126" s="16"/>
      <c r="F126" s="17"/>
      <c r="G126" s="26"/>
      <c r="H126" s="16"/>
    </row>
    <row r="127" spans="1:8" ht="12.75">
      <c r="A127" s="4"/>
      <c r="B127" s="13" t="s">
        <v>33</v>
      </c>
      <c r="C127" s="14"/>
      <c r="D127" s="14"/>
      <c r="E127" s="14"/>
      <c r="F127" s="15"/>
      <c r="G127" s="14"/>
      <c r="H127" s="14"/>
    </row>
    <row r="128" spans="1:8" ht="12.75">
      <c r="A128" s="4"/>
      <c r="C128" s="14"/>
      <c r="D128" s="14"/>
      <c r="E128" s="14"/>
      <c r="F128" s="15"/>
      <c r="G128" s="14"/>
      <c r="H128" s="14"/>
    </row>
    <row r="129" spans="1:8" ht="12.75">
      <c r="A129" s="4"/>
      <c r="B129" s="13"/>
      <c r="C129" s="14"/>
      <c r="D129" s="14"/>
      <c r="E129" s="25" t="s">
        <v>44</v>
      </c>
      <c r="F129" s="17"/>
      <c r="G129" s="25" t="s">
        <v>213</v>
      </c>
      <c r="H129" s="14"/>
    </row>
    <row r="130" spans="1:8" ht="12.75">
      <c r="A130" s="4"/>
      <c r="B130" s="13"/>
      <c r="C130" s="14"/>
      <c r="D130" s="14"/>
      <c r="E130" s="27" t="s">
        <v>207</v>
      </c>
      <c r="F130" s="17"/>
      <c r="G130" s="27" t="s">
        <v>207</v>
      </c>
      <c r="H130" s="14"/>
    </row>
    <row r="131" spans="1:8" ht="12.75">
      <c r="A131" s="4"/>
      <c r="B131" s="18" t="s">
        <v>115</v>
      </c>
      <c r="C131" s="15"/>
      <c r="D131" s="15"/>
      <c r="E131" s="26" t="s">
        <v>0</v>
      </c>
      <c r="F131" s="17"/>
      <c r="G131" s="26" t="s">
        <v>0</v>
      </c>
      <c r="H131" s="14"/>
    </row>
    <row r="132" spans="1:8" ht="12.75">
      <c r="A132" s="4"/>
      <c r="B132" s="18" t="s">
        <v>116</v>
      </c>
      <c r="C132" s="15"/>
      <c r="D132" s="15"/>
      <c r="E132" s="149">
        <v>0</v>
      </c>
      <c r="F132" s="15"/>
      <c r="G132" s="15">
        <v>3000</v>
      </c>
      <c r="H132" s="14"/>
    </row>
    <row r="133" spans="1:8" ht="12.75">
      <c r="A133" s="4"/>
      <c r="B133" s="18" t="s">
        <v>114</v>
      </c>
      <c r="C133" s="15"/>
      <c r="D133" s="15"/>
      <c r="E133" s="149">
        <v>0</v>
      </c>
      <c r="F133" s="15"/>
      <c r="G133" s="15">
        <v>1750</v>
      </c>
      <c r="H133" s="14"/>
    </row>
    <row r="134" spans="1:8" ht="12.75">
      <c r="A134" s="4"/>
      <c r="B134" s="18"/>
      <c r="C134" s="15"/>
      <c r="D134" s="15"/>
      <c r="E134" s="149"/>
      <c r="F134" s="15"/>
      <c r="G134" s="15"/>
      <c r="H134" s="14"/>
    </row>
    <row r="135" spans="1:8" ht="12.75">
      <c r="A135" s="4"/>
      <c r="B135" s="13"/>
      <c r="C135" s="15"/>
      <c r="D135" s="14"/>
      <c r="E135" s="14"/>
      <c r="F135" s="15"/>
      <c r="G135" s="25" t="s">
        <v>53</v>
      </c>
      <c r="H135" s="14"/>
    </row>
    <row r="136" spans="1:8" ht="12.75">
      <c r="A136" s="4"/>
      <c r="B136" s="13"/>
      <c r="C136" s="15"/>
      <c r="D136" s="14"/>
      <c r="E136" s="14"/>
      <c r="F136" s="15"/>
      <c r="G136" s="27" t="s">
        <v>207</v>
      </c>
      <c r="H136" s="14"/>
    </row>
    <row r="137" spans="1:8" ht="12.75">
      <c r="A137" s="4"/>
      <c r="B137" s="18" t="s">
        <v>113</v>
      </c>
      <c r="C137" s="15"/>
      <c r="D137" s="15"/>
      <c r="F137" s="15"/>
      <c r="G137" s="26" t="s">
        <v>0</v>
      </c>
      <c r="H137" s="14"/>
    </row>
    <row r="138" spans="1:8" ht="12.75">
      <c r="A138" s="4"/>
      <c r="B138" s="18" t="s">
        <v>117</v>
      </c>
      <c r="C138" s="15"/>
      <c r="D138" s="15"/>
      <c r="F138" s="15"/>
      <c r="G138" s="31">
        <v>12</v>
      </c>
      <c r="H138" s="14"/>
    </row>
    <row r="139" spans="1:8" ht="12.75">
      <c r="A139" s="4"/>
      <c r="B139" s="18" t="s">
        <v>118</v>
      </c>
      <c r="C139" s="15"/>
      <c r="D139" s="15"/>
      <c r="F139" s="15"/>
      <c r="G139" s="31">
        <v>170518</v>
      </c>
      <c r="H139" s="14"/>
    </row>
    <row r="140" spans="1:8" ht="12.75">
      <c r="A140" s="4"/>
      <c r="B140" s="18" t="s">
        <v>119</v>
      </c>
      <c r="C140" s="15"/>
      <c r="D140" s="15"/>
      <c r="F140" s="15"/>
      <c r="G140" s="31">
        <v>117602</v>
      </c>
      <c r="H140" s="14"/>
    </row>
    <row r="141" spans="1:8" ht="12.75">
      <c r="A141" s="4"/>
      <c r="B141" s="18"/>
      <c r="C141" s="15"/>
      <c r="D141" s="15"/>
      <c r="E141" s="15"/>
      <c r="F141" s="15"/>
      <c r="G141" s="14"/>
      <c r="H141" s="14"/>
    </row>
    <row r="142" spans="1:8" s="12" customFormat="1" ht="12.75">
      <c r="A142" s="8">
        <v>20</v>
      </c>
      <c r="B142" s="9" t="s">
        <v>159</v>
      </c>
      <c r="C142" s="16"/>
      <c r="D142" s="16"/>
      <c r="E142" s="16"/>
      <c r="F142" s="17"/>
      <c r="G142" s="26"/>
      <c r="H142" s="16"/>
    </row>
    <row r="143" spans="1:8" ht="12.75">
      <c r="A143" s="4"/>
      <c r="B143" s="13" t="s">
        <v>238</v>
      </c>
      <c r="C143" s="14"/>
      <c r="D143" s="14"/>
      <c r="E143" s="14"/>
      <c r="F143" s="15"/>
      <c r="G143" s="14"/>
      <c r="H143" s="14"/>
    </row>
    <row r="144" spans="1:8" ht="12.75">
      <c r="A144" s="4"/>
      <c r="B144" s="13" t="s">
        <v>252</v>
      </c>
      <c r="C144" s="14"/>
      <c r="D144" s="14"/>
      <c r="E144" s="14"/>
      <c r="F144" s="15"/>
      <c r="G144" s="14"/>
      <c r="H144" s="14"/>
    </row>
    <row r="145" spans="1:8" ht="12.75">
      <c r="A145" s="4"/>
      <c r="B145" s="13" t="s">
        <v>245</v>
      </c>
      <c r="C145" s="14"/>
      <c r="D145" s="14"/>
      <c r="E145" s="14"/>
      <c r="F145" s="15"/>
      <c r="G145" s="14"/>
      <c r="H145" s="14"/>
    </row>
    <row r="146" spans="1:8" ht="12.75">
      <c r="A146" s="4"/>
      <c r="B146" s="13" t="s">
        <v>246</v>
      </c>
      <c r="C146" s="14"/>
      <c r="D146" s="14"/>
      <c r="E146" s="14"/>
      <c r="F146" s="15"/>
      <c r="G146" s="14"/>
      <c r="H146" s="14"/>
    </row>
    <row r="147" spans="1:8" ht="12.75">
      <c r="A147" s="4"/>
      <c r="B147" s="13" t="s">
        <v>247</v>
      </c>
      <c r="C147" s="14"/>
      <c r="D147" s="14"/>
      <c r="E147" s="14"/>
      <c r="F147" s="15"/>
      <c r="G147" s="14"/>
      <c r="H147" s="14"/>
    </row>
    <row r="148" spans="1:8" ht="12.75">
      <c r="A148" s="4"/>
      <c r="B148" s="13" t="s">
        <v>240</v>
      </c>
      <c r="C148" s="14"/>
      <c r="D148" s="14"/>
      <c r="E148" s="14"/>
      <c r="F148" s="15"/>
      <c r="G148" s="14"/>
      <c r="H148" s="14"/>
    </row>
    <row r="149" spans="1:8" ht="12.75">
      <c r="A149" s="4"/>
      <c r="B149" s="13" t="s">
        <v>241</v>
      </c>
      <c r="C149" s="14"/>
      <c r="D149" s="14"/>
      <c r="E149" s="14"/>
      <c r="F149" s="15"/>
      <c r="G149" s="14"/>
      <c r="H149" s="14"/>
    </row>
    <row r="150" spans="1:8" ht="12.75">
      <c r="A150" s="4"/>
      <c r="B150" s="13" t="s">
        <v>242</v>
      </c>
      <c r="C150" s="14"/>
      <c r="D150" s="14"/>
      <c r="E150" s="14"/>
      <c r="F150" s="15"/>
      <c r="G150" s="14"/>
      <c r="H150" s="14"/>
    </row>
    <row r="151" spans="1:8" ht="12.75">
      <c r="A151" s="4"/>
      <c r="B151" s="13" t="s">
        <v>248</v>
      </c>
      <c r="C151" s="14"/>
      <c r="D151" s="14"/>
      <c r="E151" s="14"/>
      <c r="F151" s="15"/>
      <c r="G151" s="14"/>
      <c r="H151" s="14"/>
    </row>
    <row r="152" spans="1:8" ht="12.75">
      <c r="A152" s="4"/>
      <c r="B152" s="13" t="s">
        <v>249</v>
      </c>
      <c r="C152" s="14"/>
      <c r="D152" s="14"/>
      <c r="E152" s="14"/>
      <c r="F152" s="15"/>
      <c r="G152" s="14"/>
      <c r="H152" s="14"/>
    </row>
    <row r="153" spans="1:8" ht="12.75">
      <c r="A153" s="4"/>
      <c r="B153" s="13" t="s">
        <v>243</v>
      </c>
      <c r="C153" s="14"/>
      <c r="D153" s="14"/>
      <c r="E153" s="14"/>
      <c r="F153" s="15"/>
      <c r="G153" s="14"/>
      <c r="H153" s="14"/>
    </row>
    <row r="154" spans="1:8" ht="12.75">
      <c r="A154" s="4"/>
      <c r="B154" s="13" t="s">
        <v>244</v>
      </c>
      <c r="C154" s="14"/>
      <c r="D154" s="14"/>
      <c r="E154" s="14"/>
      <c r="F154" s="15"/>
      <c r="G154" s="14"/>
      <c r="H154" s="14"/>
    </row>
    <row r="155" spans="1:8" ht="12.75">
      <c r="A155" s="4"/>
      <c r="H155" s="14"/>
    </row>
    <row r="156" spans="1:8" s="12" customFormat="1" ht="12.75">
      <c r="A156" s="8">
        <v>21</v>
      </c>
      <c r="B156" s="12" t="s">
        <v>120</v>
      </c>
      <c r="H156" s="16"/>
    </row>
    <row r="157" spans="1:8" ht="12.75">
      <c r="A157" s="4"/>
      <c r="B157" s="13" t="s">
        <v>219</v>
      </c>
      <c r="C157" s="14"/>
      <c r="D157" s="14"/>
      <c r="E157" s="14"/>
      <c r="F157" s="15"/>
      <c r="G157" s="14"/>
      <c r="H157" s="14"/>
    </row>
    <row r="158" spans="1:8" ht="12.75">
      <c r="A158" s="4"/>
      <c r="B158" s="13"/>
      <c r="C158" s="14"/>
      <c r="D158" s="14"/>
      <c r="E158" s="14"/>
      <c r="F158" s="15"/>
      <c r="G158" s="14"/>
      <c r="H158" s="14"/>
    </row>
    <row r="159" spans="1:8" ht="12.75">
      <c r="A159" s="4"/>
      <c r="B159" s="9"/>
      <c r="C159" s="25" t="s">
        <v>8</v>
      </c>
      <c r="D159" s="29"/>
      <c r="E159" s="30"/>
      <c r="F159" s="36"/>
      <c r="H159" s="37"/>
    </row>
    <row r="160" spans="1:8" ht="12.75">
      <c r="A160" s="4"/>
      <c r="B160" s="9"/>
      <c r="C160" s="27" t="s">
        <v>10</v>
      </c>
      <c r="D160" s="29"/>
      <c r="E160" s="38" t="s">
        <v>9</v>
      </c>
      <c r="F160" s="39"/>
      <c r="G160" s="40"/>
      <c r="H160" s="40"/>
    </row>
    <row r="161" spans="1:8" ht="12.75">
      <c r="A161" s="4"/>
      <c r="B161" s="9"/>
      <c r="C161" s="26" t="s">
        <v>0</v>
      </c>
      <c r="D161" s="29"/>
      <c r="E161" s="14"/>
      <c r="F161" s="36"/>
      <c r="G161" s="29"/>
      <c r="H161" s="29"/>
    </row>
    <row r="162" spans="1:8" ht="12.75">
      <c r="A162" s="4"/>
      <c r="B162" s="9" t="s">
        <v>6</v>
      </c>
      <c r="C162" s="16"/>
      <c r="D162" s="16"/>
      <c r="E162" s="14"/>
      <c r="F162" s="17"/>
      <c r="G162" s="16"/>
      <c r="H162" s="16"/>
    </row>
    <row r="163" spans="1:8" ht="12.75">
      <c r="A163" s="4"/>
      <c r="B163" s="13" t="s">
        <v>29</v>
      </c>
      <c r="C163" s="14">
        <f>-CCCFS!D33</f>
        <v>14164</v>
      </c>
      <c r="D163" s="14"/>
      <c r="E163" s="41" t="s">
        <v>163</v>
      </c>
      <c r="F163" s="42"/>
      <c r="G163" s="42"/>
      <c r="H163" s="14"/>
    </row>
    <row r="164" spans="1:8" ht="12.75">
      <c r="A164" s="4"/>
      <c r="B164" s="13"/>
      <c r="C164" s="14"/>
      <c r="D164" s="14"/>
      <c r="E164" s="43" t="s">
        <v>164</v>
      </c>
      <c r="F164" s="41"/>
      <c r="G164" s="43"/>
      <c r="H164" s="14"/>
    </row>
    <row r="165" spans="1:8" ht="12.75">
      <c r="A165" s="4"/>
      <c r="B165" s="13" t="s">
        <v>32</v>
      </c>
      <c r="C165" s="14">
        <f>3913*2.1884</f>
        <v>8563.209200000001</v>
      </c>
      <c r="D165" s="14"/>
      <c r="E165" s="41" t="s">
        <v>13</v>
      </c>
      <c r="G165" s="43"/>
      <c r="H165" s="14"/>
    </row>
    <row r="166" spans="1:8" ht="12.75">
      <c r="A166" s="4"/>
      <c r="B166" s="13" t="s">
        <v>12</v>
      </c>
      <c r="C166" s="14">
        <v>20000</v>
      </c>
      <c r="D166" s="14"/>
      <c r="E166" s="41" t="s">
        <v>11</v>
      </c>
      <c r="G166" s="43"/>
      <c r="H166" s="14"/>
    </row>
    <row r="167" spans="1:8" ht="12.75">
      <c r="A167" s="4"/>
      <c r="B167" s="13" t="s">
        <v>26</v>
      </c>
      <c r="C167" s="14">
        <v>6355</v>
      </c>
      <c r="D167" s="14"/>
      <c r="E167" s="41" t="s">
        <v>16</v>
      </c>
      <c r="G167" s="43"/>
      <c r="H167" s="14"/>
    </row>
    <row r="168" spans="1:8" ht="12.75">
      <c r="A168" s="4"/>
      <c r="B168" s="13" t="s">
        <v>30</v>
      </c>
      <c r="C168" s="14">
        <f>1000*2.1884</f>
        <v>2188.4</v>
      </c>
      <c r="D168" s="14"/>
      <c r="E168" s="41" t="s">
        <v>13</v>
      </c>
      <c r="G168" s="43"/>
      <c r="H168" s="14"/>
    </row>
    <row r="169" spans="1:8" ht="12.75">
      <c r="A169" s="4"/>
      <c r="B169" s="13" t="s">
        <v>216</v>
      </c>
      <c r="C169" s="14">
        <f>50+(82*2.1884)</f>
        <v>229.4488</v>
      </c>
      <c r="D169" s="14"/>
      <c r="E169" s="41"/>
      <c r="G169" s="43"/>
      <c r="H169" s="14"/>
    </row>
    <row r="170" spans="1:8" ht="13.5" thickBot="1">
      <c r="A170" s="4"/>
      <c r="B170" s="13"/>
      <c r="C170" s="32">
        <f>SUM(C163:C169)</f>
        <v>51500.058</v>
      </c>
      <c r="D170" s="15"/>
      <c r="E170" s="43"/>
      <c r="F170" s="41"/>
      <c r="G170" s="43"/>
      <c r="H170" s="14"/>
    </row>
    <row r="171" spans="1:8" ht="13.5" thickTop="1">
      <c r="A171" s="4"/>
      <c r="B171" s="9" t="s">
        <v>14</v>
      </c>
      <c r="C171" s="14"/>
      <c r="D171" s="14"/>
      <c r="E171" s="43"/>
      <c r="F171" s="41"/>
      <c r="G171" s="43"/>
      <c r="H171" s="14"/>
    </row>
    <row r="172" spans="1:8" ht="12.75">
      <c r="A172" s="4"/>
      <c r="B172" s="13" t="s">
        <v>216</v>
      </c>
      <c r="C172" s="14">
        <f>13+59</f>
        <v>72</v>
      </c>
      <c r="D172" s="14"/>
      <c r="E172" s="43"/>
      <c r="F172" s="41"/>
      <c r="G172" s="43"/>
      <c r="H172" s="14"/>
    </row>
    <row r="173" spans="1:8" ht="12.75">
      <c r="A173" s="4"/>
      <c r="B173" s="13" t="s">
        <v>15</v>
      </c>
      <c r="C173" s="28">
        <v>63613</v>
      </c>
      <c r="D173" s="14"/>
      <c r="E173" s="41" t="s">
        <v>16</v>
      </c>
      <c r="G173" s="43"/>
      <c r="H173" s="14"/>
    </row>
    <row r="174" spans="1:8" ht="13.5" thickBot="1">
      <c r="A174" s="4"/>
      <c r="B174" s="13"/>
      <c r="C174" s="32">
        <f>SUM(C172:C173)</f>
        <v>63685</v>
      </c>
      <c r="D174" s="14"/>
      <c r="E174" s="29"/>
      <c r="F174" s="15"/>
      <c r="G174" s="14"/>
      <c r="H174" s="14"/>
    </row>
    <row r="175" spans="1:8" ht="13.5" thickTop="1">
      <c r="A175" s="4"/>
      <c r="B175" s="13"/>
      <c r="C175" s="17"/>
      <c r="D175" s="14"/>
      <c r="E175" s="29"/>
      <c r="F175" s="15"/>
      <c r="G175" s="14"/>
      <c r="H175" s="14"/>
    </row>
    <row r="176" spans="1:8" ht="12.75">
      <c r="A176" s="4"/>
      <c r="B176" s="13" t="s">
        <v>214</v>
      </c>
      <c r="C176" s="15"/>
      <c r="D176" s="15"/>
      <c r="E176" s="14"/>
      <c r="F176" s="15"/>
      <c r="G176" s="14"/>
      <c r="H176" s="14"/>
    </row>
    <row r="177" spans="1:8" ht="12.75">
      <c r="A177" s="4"/>
      <c r="B177" s="13" t="s">
        <v>215</v>
      </c>
      <c r="C177" s="15"/>
      <c r="D177" s="15"/>
      <c r="E177" s="14"/>
      <c r="F177" s="15"/>
      <c r="G177" s="14"/>
      <c r="H177" s="14"/>
    </row>
    <row r="178" spans="1:8" ht="12.75">
      <c r="A178" s="4"/>
      <c r="B178" s="13" t="s">
        <v>31</v>
      </c>
      <c r="C178" s="15"/>
      <c r="D178" s="15"/>
      <c r="E178" s="14"/>
      <c r="F178" s="15"/>
      <c r="G178" s="14"/>
      <c r="H178" s="14"/>
    </row>
    <row r="179" ht="12.75">
      <c r="A179" s="4"/>
    </row>
    <row r="180" spans="1:2" s="12" customFormat="1" ht="12.75">
      <c r="A180" s="8">
        <v>22</v>
      </c>
      <c r="B180" s="12" t="s">
        <v>121</v>
      </c>
    </row>
    <row r="181" spans="1:2" ht="12.75">
      <c r="A181" s="4"/>
      <c r="B181" s="13" t="s">
        <v>122</v>
      </c>
    </row>
    <row r="182" ht="12.75">
      <c r="A182" s="4"/>
    </row>
    <row r="183" spans="1:2" s="12" customFormat="1" ht="12.75">
      <c r="A183" s="8">
        <v>23</v>
      </c>
      <c r="B183" s="12" t="s">
        <v>123</v>
      </c>
    </row>
    <row r="184" spans="1:2" ht="12.75">
      <c r="A184" s="4"/>
      <c r="B184" s="13" t="s">
        <v>124</v>
      </c>
    </row>
    <row r="185" ht="12.75">
      <c r="A185" s="4"/>
    </row>
    <row r="186" spans="1:2" ht="12.75">
      <c r="A186" s="4"/>
      <c r="B186" s="13" t="s">
        <v>28</v>
      </c>
    </row>
    <row r="187" spans="1:2" ht="12.75">
      <c r="A187" s="4"/>
      <c r="B187" s="13" t="s">
        <v>34</v>
      </c>
    </row>
    <row r="188" spans="1:2" ht="12.75">
      <c r="A188" s="4"/>
      <c r="B188" s="13" t="s">
        <v>129</v>
      </c>
    </row>
    <row r="189" spans="1:2" ht="12.75">
      <c r="A189" s="4"/>
      <c r="B189" s="13" t="s">
        <v>220</v>
      </c>
    </row>
    <row r="190" spans="1:2" ht="12.75">
      <c r="A190" s="4"/>
      <c r="B190" s="13" t="s">
        <v>221</v>
      </c>
    </row>
    <row r="191" spans="1:2" ht="12.75">
      <c r="A191" s="4"/>
      <c r="B191" s="13" t="s">
        <v>222</v>
      </c>
    </row>
    <row r="192" spans="1:2" ht="12.75">
      <c r="A192" s="4"/>
      <c r="B192" s="13"/>
    </row>
    <row r="193" spans="1:8" ht="12.75">
      <c r="A193" s="4"/>
      <c r="B193" s="13" t="s">
        <v>223</v>
      </c>
      <c r="C193" s="14"/>
      <c r="D193" s="14"/>
      <c r="E193" s="14"/>
      <c r="F193" s="15"/>
      <c r="G193" s="14"/>
      <c r="H193" s="14"/>
    </row>
    <row r="194" spans="1:8" ht="12.75">
      <c r="A194" s="4"/>
      <c r="B194" s="13" t="s">
        <v>224</v>
      </c>
      <c r="C194" s="14"/>
      <c r="D194" s="14"/>
      <c r="E194" s="14"/>
      <c r="F194" s="15"/>
      <c r="G194" s="14"/>
      <c r="H194" s="14"/>
    </row>
    <row r="195" spans="1:8" ht="12.75">
      <c r="A195" s="4"/>
      <c r="B195" s="13"/>
      <c r="C195" s="14"/>
      <c r="D195" s="14"/>
      <c r="E195" s="14"/>
      <c r="F195" s="15"/>
      <c r="G195" s="14"/>
      <c r="H195" s="14"/>
    </row>
    <row r="196" spans="1:8" ht="12.75">
      <c r="A196" s="8">
        <v>24</v>
      </c>
      <c r="B196" s="9" t="s">
        <v>82</v>
      </c>
      <c r="C196" s="14"/>
      <c r="D196" s="14"/>
      <c r="E196" s="14"/>
      <c r="F196" s="15"/>
      <c r="G196" s="14"/>
      <c r="H196" s="14"/>
    </row>
    <row r="197" spans="1:8" ht="12.75">
      <c r="A197" s="4"/>
      <c r="B197" s="13" t="s">
        <v>156</v>
      </c>
      <c r="C197" s="14"/>
      <c r="D197" s="14"/>
      <c r="E197" s="14"/>
      <c r="F197" s="15"/>
      <c r="G197" s="14"/>
      <c r="H197" s="14"/>
    </row>
    <row r="198" spans="1:8" ht="12.75">
      <c r="A198" s="4"/>
      <c r="B198" s="13" t="s">
        <v>225</v>
      </c>
      <c r="C198" s="14"/>
      <c r="D198" s="14"/>
      <c r="E198" s="14"/>
      <c r="F198" s="15"/>
      <c r="G198" s="14"/>
      <c r="H198" s="14"/>
    </row>
    <row r="199" spans="1:8" ht="12.75">
      <c r="A199" s="4"/>
      <c r="B199" s="13"/>
      <c r="C199" s="14"/>
      <c r="D199" s="14"/>
      <c r="E199" s="14"/>
      <c r="F199" s="15"/>
      <c r="G199" s="14"/>
      <c r="H199" s="14"/>
    </row>
    <row r="200" spans="1:8" ht="12.75">
      <c r="A200" s="4"/>
      <c r="B200" s="13"/>
      <c r="C200" s="14"/>
      <c r="D200" s="14"/>
      <c r="E200" s="14"/>
      <c r="F200" s="15"/>
      <c r="G200" s="14"/>
      <c r="H200" s="14"/>
    </row>
    <row r="201" spans="1:8" s="12" customFormat="1" ht="12.75">
      <c r="A201" s="8">
        <v>25</v>
      </c>
      <c r="B201" s="12" t="s">
        <v>125</v>
      </c>
      <c r="C201" s="16"/>
      <c r="D201" s="16"/>
      <c r="E201" s="16"/>
      <c r="F201" s="17"/>
      <c r="G201" s="16"/>
      <c r="H201" s="16"/>
    </row>
    <row r="202" spans="1:8" ht="12.75">
      <c r="A202" s="4"/>
      <c r="B202" s="2" t="s">
        <v>126</v>
      </c>
      <c r="C202" s="14"/>
      <c r="D202" s="14"/>
      <c r="E202" s="14"/>
      <c r="F202" s="15"/>
      <c r="G202" s="14"/>
      <c r="H202" s="14"/>
    </row>
    <row r="203" spans="1:8" ht="12.75">
      <c r="A203" s="4"/>
      <c r="B203" s="2" t="s">
        <v>235</v>
      </c>
      <c r="C203" s="14"/>
      <c r="D203" s="14"/>
      <c r="E203" s="14"/>
      <c r="F203" s="15"/>
      <c r="G203" s="14"/>
      <c r="H203" s="14"/>
    </row>
    <row r="204" spans="1:8" ht="12.75">
      <c r="A204" s="4"/>
      <c r="C204" s="14"/>
      <c r="D204" s="14"/>
      <c r="E204" s="14"/>
      <c r="F204" s="15"/>
      <c r="G204" s="14"/>
      <c r="H204" s="14"/>
    </row>
    <row r="205" spans="1:8" ht="12.75">
      <c r="A205" s="4"/>
      <c r="C205" s="14"/>
      <c r="D205" s="14"/>
      <c r="E205" s="14"/>
      <c r="F205" s="15"/>
      <c r="G205" s="14"/>
      <c r="H205" s="14"/>
    </row>
    <row r="206" spans="1:8" s="12" customFormat="1" ht="12.75">
      <c r="A206" s="8"/>
      <c r="B206" s="12" t="s">
        <v>127</v>
      </c>
      <c r="C206" s="16"/>
      <c r="D206" s="16"/>
      <c r="E206" s="16"/>
      <c r="F206" s="17"/>
      <c r="G206" s="16"/>
      <c r="H206" s="16"/>
    </row>
    <row r="207" spans="1:8" ht="12.75">
      <c r="A207" s="4"/>
      <c r="B207" s="13" t="s">
        <v>128</v>
      </c>
      <c r="C207" s="14"/>
      <c r="D207" s="14"/>
      <c r="E207" s="14"/>
      <c r="F207" s="15"/>
      <c r="G207" s="14"/>
      <c r="H207" s="14"/>
    </row>
    <row r="208" spans="1:8" ht="12.75">
      <c r="A208" s="4"/>
      <c r="B208" s="13" t="s">
        <v>22</v>
      </c>
      <c r="C208" s="14"/>
      <c r="D208" s="14"/>
      <c r="E208" s="14"/>
      <c r="F208" s="15"/>
      <c r="G208" s="14"/>
      <c r="H208" s="14"/>
    </row>
    <row r="209" spans="1:8" ht="12.75">
      <c r="A209" s="4"/>
      <c r="B209" s="44"/>
      <c r="C209" s="14"/>
      <c r="D209" s="14"/>
      <c r="E209" s="14"/>
      <c r="F209" s="15"/>
      <c r="G209" s="14"/>
      <c r="H209" s="14"/>
    </row>
    <row r="210" spans="1:8" ht="12.75">
      <c r="A210" s="4"/>
      <c r="C210" s="14"/>
      <c r="D210" s="14"/>
      <c r="E210" s="14"/>
      <c r="F210" s="15"/>
      <c r="G210" s="14"/>
      <c r="H210" s="14"/>
    </row>
    <row r="211" spans="1:8" ht="12.75">
      <c r="A211" s="4"/>
      <c r="B211" s="13"/>
      <c r="C211" s="14"/>
      <c r="D211" s="14"/>
      <c r="E211" s="14"/>
      <c r="F211" s="15"/>
      <c r="G211" s="14"/>
      <c r="H211" s="14"/>
    </row>
    <row r="212" spans="1:8" ht="12.75">
      <c r="A212" s="4"/>
      <c r="B212" s="13"/>
      <c r="C212" s="14"/>
      <c r="D212" s="14"/>
      <c r="E212" s="14"/>
      <c r="F212" s="15"/>
      <c r="G212" s="14"/>
      <c r="H212" s="14"/>
    </row>
    <row r="213" spans="1:8" ht="12.75">
      <c r="A213" s="4"/>
      <c r="B213" s="13"/>
      <c r="C213" s="14"/>
      <c r="D213" s="14"/>
      <c r="E213" s="14"/>
      <c r="F213" s="15"/>
      <c r="G213" s="14"/>
      <c r="H213" s="14"/>
    </row>
    <row r="214" spans="1:8" ht="12.75">
      <c r="A214" s="4"/>
      <c r="B214" s="13"/>
      <c r="C214" s="14"/>
      <c r="D214" s="14"/>
      <c r="E214" s="14"/>
      <c r="F214" s="15"/>
      <c r="G214" s="14"/>
      <c r="H214" s="14"/>
    </row>
    <row r="215" spans="1:8" ht="12.75">
      <c r="A215" s="4"/>
      <c r="B215" s="13"/>
      <c r="C215" s="14"/>
      <c r="D215" s="14"/>
      <c r="E215" s="14"/>
      <c r="F215" s="15"/>
      <c r="G215" s="14"/>
      <c r="H215" s="14"/>
    </row>
    <row r="216" spans="1:8" ht="12.75">
      <c r="A216" s="4"/>
      <c r="B216" s="45"/>
      <c r="C216" s="14"/>
      <c r="D216" s="14"/>
      <c r="E216" s="14"/>
      <c r="F216" s="15"/>
      <c r="G216" s="14"/>
      <c r="H216" s="14"/>
    </row>
    <row r="217" spans="1:8" ht="12.75">
      <c r="A217" s="4"/>
      <c r="B217" s="13"/>
      <c r="C217" s="14"/>
      <c r="D217" s="14"/>
      <c r="E217" s="14"/>
      <c r="F217" s="15"/>
      <c r="G217" s="14"/>
      <c r="H217" s="14"/>
    </row>
    <row r="218" spans="1:8" ht="12.75">
      <c r="A218" s="4"/>
      <c r="B218" s="13"/>
      <c r="C218" s="14"/>
      <c r="D218" s="14"/>
      <c r="E218" s="14"/>
      <c r="F218" s="15"/>
      <c r="G218" s="14"/>
      <c r="H218" s="14"/>
    </row>
    <row r="219" spans="1:8" ht="12.75">
      <c r="A219" s="4"/>
      <c r="B219" s="13"/>
      <c r="C219" s="14"/>
      <c r="D219" s="14"/>
      <c r="E219" s="14"/>
      <c r="F219" s="15"/>
      <c r="G219" s="14"/>
      <c r="H219" s="14"/>
    </row>
  </sheetData>
  <printOptions/>
  <pageMargins left="0" right="0" top="0.6" bottom="0" header="0.5" footer="0.5"/>
  <pageSetup horizontalDpi="600" verticalDpi="600" orientation="portrait" paperSize="9" r:id="rId2"/>
  <rowBreaks count="4" manualBreakCount="4">
    <brk id="45" max="255" man="1"/>
    <brk id="97" max="255" man="1"/>
    <brk id="141" max="255" man="1"/>
    <brk id="1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Holdings Sdn Bhd</dc:creator>
  <cp:keywords/>
  <dc:description/>
  <cp:lastModifiedBy>Ernst &amp; Young</cp:lastModifiedBy>
  <cp:lastPrinted>2003-03-28T09:06:40Z</cp:lastPrinted>
  <dcterms:created xsi:type="dcterms:W3CDTF">1999-04-21T03:04:00Z</dcterms:created>
  <dcterms:modified xsi:type="dcterms:W3CDTF">2003-03-28T09:14:34Z</dcterms:modified>
  <cp:category/>
  <cp:version/>
  <cp:contentType/>
  <cp:contentStatus/>
</cp:coreProperties>
</file>